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ABH\Corporate Compliance\Policy-Procedure Working Folder\Chap 13 Sect 2 CC\C13-S02-T20 Serv Event Verif and Restitution\"/>
    </mc:Choice>
  </mc:AlternateContent>
  <xr:revisionPtr revIDLastSave="0" documentId="13_ncr:1_{4774A9FC-A6DC-4E70-80D2-CE1D26085A67}" xr6:coauthVersionLast="47" xr6:coauthVersionMax="47" xr10:uidLastSave="{00000000-0000-0000-0000-000000000000}"/>
  <bookViews>
    <workbookView xWindow="-110" yWindow="-110" windowWidth="19420" windowHeight="10420" activeTab="3" xr2:uid="{FDE03665-6B72-449E-8856-9287D03DB48A}"/>
  </bookViews>
  <sheets>
    <sheet name="Next Steps" sheetId="10" r:id="rId1"/>
    <sheet name="Risk Points" sheetId="11" r:id="rId2"/>
    <sheet name="Sampling Frames" sheetId="4" r:id="rId3"/>
    <sheet name="FY22 Claims-w totals" sheetId="20" r:id="rId4"/>
    <sheet name="Convert to Ratio" sheetId="21" r:id="rId5"/>
    <sheet name="Generalizability" sheetId="13" r:id="rId6"/>
  </sheets>
  <definedNames>
    <definedName name="_xlnm._FilterDatabase" localSheetId="3" hidden="1">'FY22 Claims-w totals'!$A$3:$H$3</definedName>
    <definedName name="OLE_LINK1" localSheetId="5">Generalizability!#REF!</definedName>
    <definedName name="OLE_LINK1" localSheetId="1">'Risk Points'!#REF!</definedName>
    <definedName name="OLE_LINK1" localSheetId="2">'Sampling Frames'!#REF!</definedName>
    <definedName name="_xlnm.Print_Area" localSheetId="1">'Risk Points'!$A$1:$I$78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20" l="1"/>
  <c r="F33" i="20"/>
  <c r="G33" i="20"/>
  <c r="H33" i="20"/>
  <c r="C14" i="20" l="1"/>
  <c r="D14" i="20"/>
  <c r="B79" i="20"/>
  <c r="H52" i="20"/>
  <c r="F52" i="20"/>
  <c r="G52" i="20"/>
  <c r="E52" i="20"/>
  <c r="H79" i="20"/>
  <c r="G79" i="20"/>
  <c r="F79" i="20"/>
  <c r="E79" i="20"/>
  <c r="H65" i="20"/>
  <c r="G65" i="20"/>
  <c r="F65" i="20"/>
  <c r="E65" i="20"/>
  <c r="H56" i="20"/>
  <c r="G56" i="20"/>
  <c r="F56" i="20"/>
  <c r="E56" i="20"/>
  <c r="F48" i="20"/>
  <c r="G48" i="20"/>
  <c r="H48" i="20"/>
  <c r="E48" i="20"/>
  <c r="H19" i="20"/>
  <c r="G19" i="20"/>
  <c r="F19" i="20"/>
  <c r="E19" i="20"/>
  <c r="B14" i="20"/>
  <c r="H14" i="20" l="1"/>
  <c r="F14" i="20"/>
  <c r="G14" i="20"/>
  <c r="E14" i="20"/>
  <c r="E8" i="21"/>
  <c r="F8" i="21"/>
  <c r="E9" i="21"/>
  <c r="F9" i="21"/>
  <c r="B61" i="20"/>
  <c r="E61" i="20"/>
  <c r="F61" i="20"/>
  <c r="G61" i="20"/>
  <c r="H61" i="20"/>
  <c r="E72" i="20"/>
  <c r="F72" i="20"/>
  <c r="G72" i="20"/>
  <c r="H72" i="20"/>
  <c r="C24" i="13"/>
  <c r="E24" i="13" s="1"/>
  <c r="K27" i="13"/>
  <c r="E27" i="13"/>
  <c r="J26" i="13"/>
  <c r="E26" i="13"/>
  <c r="K25" i="13"/>
  <c r="J25" i="13"/>
  <c r="E25" i="13"/>
  <c r="I24" i="13"/>
  <c r="J24" i="13" s="1"/>
  <c r="E9" i="13"/>
  <c r="I9" i="13"/>
  <c r="K9" i="13" s="1"/>
  <c r="E12" i="13"/>
  <c r="E11" i="13"/>
  <c r="J11" i="13"/>
  <c r="E10" i="13"/>
  <c r="E81" i="20" l="1"/>
  <c r="F81" i="20"/>
  <c r="G81" i="20"/>
  <c r="H81" i="20"/>
  <c r="K24" i="13"/>
  <c r="J9" i="13"/>
  <c r="J10" i="13"/>
  <c r="K12" i="13"/>
  <c r="K10" i="13"/>
</calcChain>
</file>

<file path=xl/sharedStrings.xml><?xml version="1.0" encoding="utf-8"?>
<sst xmlns="http://schemas.openxmlformats.org/spreadsheetml/2006/main" count="685" uniqueCount="414">
  <si>
    <t>Jail Services</t>
  </si>
  <si>
    <t>Psychology</t>
  </si>
  <si>
    <t>Provider not qualified</t>
  </si>
  <si>
    <t>Direct Operated Programs &amp;
Contracted LIP’s</t>
  </si>
  <si>
    <t>ABA/ Autism</t>
  </si>
  <si>
    <t>OT/PT/SP</t>
  </si>
  <si>
    <t>Individual</t>
  </si>
  <si>
    <t xml:space="preserve">Spec Resid (Per Diem) </t>
  </si>
  <si>
    <t>CLS</t>
  </si>
  <si>
    <t>North Bay</t>
  </si>
  <si>
    <t>Professional</t>
  </si>
  <si>
    <t>Beh Tech</t>
  </si>
  <si>
    <t>Mobile Crisis Response</t>
  </si>
  <si>
    <t>FF Crisis Intervention</t>
  </si>
  <si>
    <t>Ancillary</t>
  </si>
  <si>
    <t>Multi-consumer</t>
  </si>
  <si>
    <t>ACT</t>
  </si>
  <si>
    <t>Home-Based</t>
  </si>
  <si>
    <t>Residential Nursing</t>
  </si>
  <si>
    <t>Dietary</t>
  </si>
  <si>
    <t>One cons</t>
  </si>
  <si>
    <t>Multi-cons</t>
  </si>
  <si>
    <t>Overnight Health &amp; Safety</t>
  </si>
  <si>
    <t>New</t>
  </si>
  <si>
    <t>15 Minute units</t>
  </si>
  <si>
    <t>IPS</t>
  </si>
  <si>
    <t>Frequency</t>
  </si>
  <si>
    <t>Staff</t>
  </si>
  <si>
    <t>Consumers</t>
  </si>
  <si>
    <t>evaluation)</t>
  </si>
  <si>
    <t>Services</t>
  </si>
  <si>
    <t xml:space="preserve">Emergency </t>
  </si>
  <si>
    <t>Phone only</t>
  </si>
  <si>
    <t>Therapy</t>
  </si>
  <si>
    <t>Outpatient</t>
  </si>
  <si>
    <t>Group</t>
  </si>
  <si>
    <t>Case mgt</t>
  </si>
  <si>
    <t>QMHP-QIDP</t>
  </si>
  <si>
    <t>"</t>
  </si>
  <si>
    <t>POS Training</t>
  </si>
  <si>
    <t>Vocational</t>
  </si>
  <si>
    <t>Skill Building</t>
  </si>
  <si>
    <t>CMHP</t>
  </si>
  <si>
    <t>Self Deter</t>
  </si>
  <si>
    <t>Org Prov CLS</t>
  </si>
  <si>
    <t>?</t>
  </si>
  <si>
    <t>Respite CLS</t>
  </si>
  <si>
    <t>15 min unit</t>
  </si>
  <si>
    <t>Camp</t>
  </si>
  <si>
    <t>Psych Clinic</t>
  </si>
  <si>
    <t>monitor-link-coord</t>
  </si>
  <si>
    <t xml:space="preserve">QMHP </t>
  </si>
  <si>
    <t>complex coding</t>
  </si>
  <si>
    <t>(post imp</t>
  </si>
  <si>
    <t>Service doc or SAL falsified or does not match claim</t>
  </si>
  <si>
    <t>Medical complexity</t>
  </si>
  <si>
    <t>Consumer as employer</t>
  </si>
  <si>
    <t>Boundary w MHP</t>
  </si>
  <si>
    <t>Concerns</t>
  </si>
  <si>
    <t>Cost/UM</t>
  </si>
  <si>
    <t>Doctors order req'd</t>
  </si>
  <si>
    <t>Self-referral risk</t>
  </si>
  <si>
    <t>PERM 1.5 % is Significant Improper Payment</t>
  </si>
  <si>
    <t>Units</t>
  </si>
  <si>
    <t>Provider</t>
  </si>
  <si>
    <t>High dollar for entity 100K/quarter or per payment</t>
  </si>
  <si>
    <t>High dollar for individual 25K/quarter or per payment</t>
  </si>
  <si>
    <t>LIP</t>
  </si>
  <si>
    <t>n/a</t>
  </si>
  <si>
    <t>Pharm-DME</t>
  </si>
  <si>
    <t>ABA</t>
  </si>
  <si>
    <t>Respite</t>
  </si>
  <si>
    <t xml:space="preserve">CLS/PC </t>
  </si>
  <si>
    <t>Inpt Hosp</t>
  </si>
  <si>
    <t>COFR</t>
  </si>
  <si>
    <t>Undupe Cons Count</t>
  </si>
  <si>
    <t>Federal definition of a significant business transaction ($25,000/year)</t>
  </si>
  <si>
    <t>Lower Risk/Exposure</t>
  </si>
  <si>
    <t>Moderate Risk/Exposure</t>
  </si>
  <si>
    <t>Higher Risk/Exposure</t>
  </si>
  <si>
    <t>Previous EV error rate</t>
  </si>
  <si>
    <t>1)</t>
  </si>
  <si>
    <t xml:space="preserve">Take the three tabs where we previously determined provider volumes to DGC for a report to be built. </t>
  </si>
  <si>
    <t>2)</t>
  </si>
  <si>
    <t>Assumptions</t>
  </si>
  <si>
    <t>Sent encounters only</t>
  </si>
  <si>
    <t>Delivered in isolation</t>
  </si>
  <si>
    <t>Rendering staff unlicensed</t>
  </si>
  <si>
    <t>Mode of Delivery</t>
  </si>
  <si>
    <t>Clinic setting</t>
  </si>
  <si>
    <t>Fund Source</t>
  </si>
  <si>
    <t>General fund</t>
  </si>
  <si>
    <t>Medicaid generally</t>
  </si>
  <si>
    <t>MDHHS high control waivers</t>
  </si>
  <si>
    <t>MDHHS moderate control waivers</t>
  </si>
  <si>
    <t>Next Steps</t>
  </si>
  <si>
    <t>Finish MEV PP</t>
  </si>
  <si>
    <t>Criteria</t>
  </si>
  <si>
    <t>Modifiers?</t>
  </si>
  <si>
    <t>Concern</t>
  </si>
  <si>
    <t>Overlapping service claims</t>
  </si>
  <si>
    <t>Unallowed time/costs</t>
  </si>
  <si>
    <t>where do we use ONHS? Does BABHA do it?</t>
  </si>
  <si>
    <t>Locus of Control</t>
  </si>
  <si>
    <t>CMHSP/Established Contractor</t>
  </si>
  <si>
    <t>New Contractor</t>
  </si>
  <si>
    <t>Consumer as Employer</t>
  </si>
  <si>
    <t xml:space="preserve">Doc of service not consistent w MM </t>
  </si>
  <si>
    <t>QMHP-QIDP-CMHP</t>
  </si>
  <si>
    <t>use of phone only</t>
  </si>
  <si>
    <t>Unallowed time</t>
  </si>
  <si>
    <t>Coding/</t>
  </si>
  <si>
    <t>Complex or</t>
  </si>
  <si>
    <t>Error Prone</t>
  </si>
  <si>
    <t>QMHP-CMHP</t>
  </si>
  <si>
    <t>Meds only</t>
  </si>
  <si>
    <t>Complex coding</t>
  </si>
  <si>
    <t>CMHSP as provider</t>
  </si>
  <si>
    <t>Out of Co</t>
  </si>
  <si>
    <t>Contracted service prov</t>
  </si>
  <si>
    <t>Abuse</t>
  </si>
  <si>
    <t>Fraud</t>
  </si>
  <si>
    <t>Qualifications not met</t>
  </si>
  <si>
    <t>Overlap w claims</t>
  </si>
  <si>
    <t>Use of phone only</t>
  </si>
  <si>
    <t>any special risks w groups?</t>
  </si>
  <si>
    <t>Doctor's order req'd</t>
  </si>
  <si>
    <t>Self-Referral</t>
  </si>
  <si>
    <t>Doctor's order required?</t>
  </si>
  <si>
    <t>Rendering provider</t>
  </si>
  <si>
    <t>licensed professional</t>
  </si>
  <si>
    <t>para-professional</t>
  </si>
  <si>
    <t>Cons home</t>
  </si>
  <si>
    <t>Congregate setting</t>
  </si>
  <si>
    <t>Independent practitioner</t>
  </si>
  <si>
    <t>public setting</t>
  </si>
  <si>
    <t>One finding per claim, regardless of # of criteria violated</t>
  </si>
  <si>
    <t>&lt;85% error rate</t>
  </si>
  <si>
    <t>94%-100% error rate</t>
  </si>
  <si>
    <t>85-93% error rate</t>
  </si>
  <si>
    <t>initial; then annual</t>
  </si>
  <si>
    <t>Initial, then one qtrly re-check</t>
  </si>
  <si>
    <t xml:space="preserve">Contracted Organizations </t>
  </si>
  <si>
    <t>monitor via report &amp; consultant rec reviews</t>
  </si>
  <si>
    <t>check if pop cred applied to ES codes</t>
  </si>
  <si>
    <t>monitor non-pop credentialed staff via report</t>
  </si>
  <si>
    <t>Qualifications</t>
  </si>
  <si>
    <t>Service Documentation</t>
  </si>
  <si>
    <t>Credentialed x freq; 
Verify pop cred via report</t>
  </si>
  <si>
    <t>Outpatient Therapy</t>
  </si>
  <si>
    <t>Qualification</t>
  </si>
  <si>
    <t>QMHP-CMHP-QIDP</t>
  </si>
  <si>
    <t>ONHS</t>
  </si>
  <si>
    <t>Family presence</t>
  </si>
  <si>
    <t>Incident to physician</t>
  </si>
  <si>
    <t>cons may leave and return; preponderence rule</t>
  </si>
  <si>
    <t>Newer</t>
  </si>
  <si>
    <t xml:space="preserve">Outpatient </t>
  </si>
  <si>
    <t>used to review on site; then accepted local CMHSP's audit; have not been doing anything lately; Rachel gets plans of service and visits on site</t>
  </si>
  <si>
    <t>Credentials</t>
  </si>
  <si>
    <t>hospice equiv?</t>
  </si>
  <si>
    <t>very small; going into 1915i now; have finance process and clinical form; don’t have a standard $ amount; not evaluated annually</t>
  </si>
  <si>
    <t>Over Night Health &amp; Safety</t>
  </si>
  <si>
    <t>did one review; looked good</t>
  </si>
  <si>
    <t xml:space="preserve">SE traditional </t>
  </si>
  <si>
    <t>SE outcomes based</t>
  </si>
  <si>
    <t>not doing it any more</t>
  </si>
  <si>
    <t>paid based on staff hrs worked by support type; 15 min unit encounters</t>
  </si>
  <si>
    <t>documentation is a paycheck - paying based on cons hrs worked; finance converts to encounters for reporting; then we have a note for the staff time spent supporting</t>
  </si>
  <si>
    <t>just staff note?</t>
  </si>
  <si>
    <t>96%-100% error rate</t>
  </si>
  <si>
    <t>90-95% error rate</t>
  </si>
  <si>
    <t>Do contractors do Meds only?  ; we are not checking their med complex because they bill on their own</t>
  </si>
  <si>
    <t>Check new providers and new programs at 3 months and if needed, at 6 months</t>
  </si>
  <si>
    <t>Promised Land</t>
  </si>
  <si>
    <t>Pal's Place</t>
  </si>
  <si>
    <t>North Shores Center, LLC</t>
  </si>
  <si>
    <t>Mercy Plus Standish Center</t>
  </si>
  <si>
    <t>Encompass Therapy Center LLC</t>
  </si>
  <si>
    <t>Closer to Home LLC</t>
  </si>
  <si>
    <t>CareBuilders at Home, LLC</t>
  </si>
  <si>
    <t>Beacon Crisis Residential</t>
  </si>
  <si>
    <t>AuSable Valley CM</t>
  </si>
  <si>
    <t>Apex Psychological &amp; Behavioral</t>
  </si>
  <si>
    <t>Acorn Health of Michigan LLC</t>
  </si>
  <si>
    <t>Touchstone Services, Incorporated</t>
  </si>
  <si>
    <t>New Dimensions - IPS</t>
  </si>
  <si>
    <t>New Dimensions</t>
  </si>
  <si>
    <t>Do-All, Inc. - IPS</t>
  </si>
  <si>
    <t>Do-All, Inc</t>
  </si>
  <si>
    <t>Arnold Center, Inc</t>
  </si>
  <si>
    <t>Arenac Opportunities Inc</t>
  </si>
  <si>
    <t>St. Mary's of MI Guardian Angel Respite &amp; Adult Day Svs</t>
  </si>
  <si>
    <t>Samaritas</t>
  </si>
  <si>
    <t>Saginaw Psychological Services</t>
  </si>
  <si>
    <t>MPA Group NFP, Ltd</t>
  </si>
  <si>
    <t>List Psychological - Washington Ave.</t>
  </si>
  <si>
    <t>Phillips - Lifeline</t>
  </si>
  <si>
    <t>Anderson Pharmacy</t>
  </si>
  <si>
    <t>Raphael, Ann</t>
  </si>
  <si>
    <t>Paramount Rehabilitation Services</t>
  </si>
  <si>
    <t>Nutrition for Wellness</t>
  </si>
  <si>
    <t>Game Changer Pediatric Therapy Services</t>
  </si>
  <si>
    <t>War Memorial Hospital Behavioral Health</t>
  </si>
  <si>
    <t>U of M Hospital</t>
  </si>
  <si>
    <t>St. Mary Mercy Hospital</t>
  </si>
  <si>
    <t>NeuroPsychiatric Hospital of Indianapolis</t>
  </si>
  <si>
    <t>Munson Medical Center</t>
  </si>
  <si>
    <t>Mid-Michigan Regional Medical Center</t>
  </si>
  <si>
    <t>MidMichigan Health-Alpena</t>
  </si>
  <si>
    <t>Memorial HealthCare</t>
  </si>
  <si>
    <t>McLaren Regional Medical Center</t>
  </si>
  <si>
    <t>McLaren Bay Region</t>
  </si>
  <si>
    <t>Lapeer Regional Medical</t>
  </si>
  <si>
    <t>Hurley Medical Center</t>
  </si>
  <si>
    <t>HealthSource Saginaw</t>
  </si>
  <si>
    <t>Havenwyck Hospital</t>
  </si>
  <si>
    <t>Harbor Point Lapeer</t>
  </si>
  <si>
    <t>Harbor Oaks Hospital</t>
  </si>
  <si>
    <t>Forest View Hospital</t>
  </si>
  <si>
    <t>Cedar Creek Hospital</t>
  </si>
  <si>
    <t>Borgess Health</t>
  </si>
  <si>
    <t>BCA Stonecrest Center</t>
  </si>
  <si>
    <t>Meadows - Grandview campus</t>
  </si>
  <si>
    <t>Superior Care AFC</t>
  </si>
  <si>
    <t>Southern Cross</t>
  </si>
  <si>
    <t>Sharon Lane</t>
  </si>
  <si>
    <t>Saginaw County CMH</t>
  </si>
  <si>
    <t>Pine Rest Christian MH Services</t>
  </si>
  <si>
    <t>Genesee Health System</t>
  </si>
  <si>
    <t>Eisenhower Center North Main</t>
  </si>
  <si>
    <t>Eisenhower Center Moriah Hall</t>
  </si>
  <si>
    <t>CMH for Central MI</t>
  </si>
  <si>
    <t>Calhoun County CMH Authority</t>
  </si>
  <si>
    <t>Beacon Stanton - The Lodge</t>
  </si>
  <si>
    <t>Beacon Home at Ypsilanti</t>
  </si>
  <si>
    <t>Alpine Grove - Grandview campus</t>
  </si>
  <si>
    <t>Saginaw Meadows CRU</t>
  </si>
  <si>
    <t>Safehaus, Inc.</t>
  </si>
  <si>
    <t>AuGres Care Center, Inc</t>
  </si>
  <si>
    <t>Wilson, Stuart T</t>
  </si>
  <si>
    <t>PAO - Hourly Staffing</t>
  </si>
  <si>
    <t>MCSI - CLS Hourly/Per Diem</t>
  </si>
  <si>
    <t>Disability Network of Mid-MI</t>
  </si>
  <si>
    <t>BHS - Hourly</t>
  </si>
  <si>
    <t>Autism Systems - Bridgeport</t>
  </si>
  <si>
    <t>Autism Systems - Bay City</t>
  </si>
  <si>
    <t>ABA Pathways, LLC</t>
  </si>
  <si>
    <t>Centria Healthcare LLC</t>
  </si>
  <si>
    <t>BHS - Autism</t>
  </si>
  <si>
    <t>Crisis Resid</t>
  </si>
  <si>
    <t>VRS (Elm, Orchard)</t>
  </si>
  <si>
    <t>Clubhouse</t>
  </si>
  <si>
    <t>CLS/SIH</t>
  </si>
  <si>
    <t>MCSI (Candlestick. Fisher, Knight, Nebobish, Parker, Beechwood, Windmere)</t>
  </si>
  <si>
    <t>Hope Network (Bay House, Harbor House)</t>
  </si>
  <si>
    <t>Gratiot Comm Hosp (Mid-Mich Med Ctr)</t>
  </si>
  <si>
    <t>CLS/PC</t>
  </si>
  <si>
    <t>Liberty Living (Liberty, Independence, Jefferson, Jefferson North, Wilson)</t>
  </si>
  <si>
    <t>Initial, then qtrly; may req pre-claim review</t>
  </si>
  <si>
    <t xml:space="preserve">Compliance Monitoring Reports We Will Be Adding to Supplement MEV Activity </t>
  </si>
  <si>
    <t>Quarterly reports to check for presence/absence of cred in Phoenix</t>
  </si>
  <si>
    <t>Quarterly reports on type of contact to check telemedicine versus in-person volumes</t>
  </si>
  <si>
    <t>Frequency of Review</t>
  </si>
  <si>
    <t>Staff Sample</t>
  </si>
  <si>
    <t>Consumer Sample</t>
  </si>
  <si>
    <t>Psych Clinic (Saginaw Psych only)</t>
  </si>
  <si>
    <t>Org Prov CLS - Multi Cons</t>
  </si>
  <si>
    <t>Org Prov CLS - Single Cons</t>
  </si>
  <si>
    <t>Ancillary - LIP - Dietary</t>
  </si>
  <si>
    <t>Ancillary - Org - OT/PT/SP</t>
  </si>
  <si>
    <t>ABA/ Autism - Professional</t>
  </si>
  <si>
    <t>ABA/ Autism - Beh Tech</t>
  </si>
  <si>
    <t>CLS - Respite CLS - 15 Min</t>
  </si>
  <si>
    <t>CLS - Respite CLS - Camp</t>
  </si>
  <si>
    <t>Vocational - Skill Building</t>
  </si>
  <si>
    <t>Vocational - SE Old Model</t>
  </si>
  <si>
    <t>Vocational - CLS</t>
  </si>
  <si>
    <t>Vocational - SE New Model</t>
  </si>
  <si>
    <t>Out of Co - Contracted Serv Prov</t>
  </si>
  <si>
    <t>Out of Co - CMH Provider</t>
  </si>
  <si>
    <t>- Quarterly</t>
  </si>
  <si>
    <t>Claims Sample</t>
  </si>
  <si>
    <t>???</t>
  </si>
  <si>
    <t>Case Management</t>
  </si>
  <si>
    <r>
      <rPr>
        <b/>
        <sz val="10"/>
        <rFont val="Calibri"/>
        <family val="2"/>
        <scheme val="minor"/>
      </rPr>
      <t>Paid Amount</t>
    </r>
  </si>
  <si>
    <t>Based on BABHA analysis of 2017 claims, we determined 100K would be our threshold for significant business transactions</t>
  </si>
  <si>
    <t>FY22 Claims Totals</t>
  </si>
  <si>
    <t>Potential Financial Exposure</t>
  </si>
  <si>
    <t>Total</t>
  </si>
  <si>
    <t>Verified via MEV</t>
  </si>
  <si>
    <t>% Reviewed</t>
  </si>
  <si>
    <t>at a 95% Confidence Level</t>
  </si>
  <si>
    <t>at a 99% Confidence Level</t>
  </si>
  <si>
    <t>Dollar Value of Services</t>
  </si>
  <si>
    <t>Contracted (claim lines)*</t>
  </si>
  <si>
    <t>+/- 0.69%</t>
  </si>
  <si>
    <t>+/- 0.9%</t>
  </si>
  <si>
    <t>+/- 3.35%</t>
  </si>
  <si>
    <t>+/- 4.41%</t>
  </si>
  <si>
    <t>+/- 2.00%</t>
  </si>
  <si>
    <t>+/- 3.00%</t>
  </si>
  <si>
    <t>* without separating series billed monthly residential claims, so some additional margin of error</t>
  </si>
  <si>
    <r>
      <rPr>
        <b/>
        <u/>
        <sz val="11"/>
        <rFont val="Calibri"/>
        <family val="2"/>
        <scheme val="minor"/>
      </rPr>
      <t># of Claims</t>
    </r>
  </si>
  <si>
    <r>
      <rPr>
        <b/>
        <u/>
        <sz val="11"/>
        <rFont val="Calibri"/>
        <family val="2"/>
        <scheme val="minor"/>
      </rPr>
      <t>Paid Amount</t>
    </r>
  </si>
  <si>
    <t>Margin of Error (confidence interval)</t>
  </si>
  <si>
    <t>FY22 Partial Claims (w/o COFR, Pharm, DME, Inpatient)</t>
  </si>
  <si>
    <t>FY22 All Claims/SALS</t>
  </si>
  <si>
    <t>Direct Operated (Sent SALs)*</t>
  </si>
  <si>
    <t>FY22 SALs</t>
  </si>
  <si>
    <r>
      <t xml:space="preserve">No review of provider if not new and not high risk </t>
    </r>
    <r>
      <rPr>
        <u/>
        <sz val="10"/>
        <color theme="1"/>
        <rFont val="Arial Nova"/>
        <family val="2"/>
      </rPr>
      <t>and</t>
    </r>
    <r>
      <rPr>
        <sz val="10"/>
        <color theme="1"/>
        <rFont val="Arial Nova"/>
        <family val="2"/>
      </rPr>
      <t xml:space="preserve"> &lt; </t>
    </r>
    <r>
      <rPr>
        <b/>
        <sz val="10"/>
        <color rgb="FFFF0000"/>
        <rFont val="Arial Nova"/>
        <family val="2"/>
      </rPr>
      <t xml:space="preserve">10 </t>
    </r>
    <r>
      <rPr>
        <sz val="10"/>
        <color theme="1"/>
        <rFont val="Arial Nova"/>
        <family val="2"/>
      </rPr>
      <t>being served or less than $100,000 in annualized claims</t>
    </r>
  </si>
  <si>
    <t>Claims for sample to be pulled in the 2nd month after the time period under review</t>
  </si>
  <si>
    <t>Contracted Service Providers</t>
  </si>
  <si>
    <t>Can skip staff, consumers and claims already reviewed by MSHN or MDHHS as warranted</t>
  </si>
  <si>
    <t>Include staff and consumers who are currently inactive if they had claims during the period under review</t>
  </si>
  <si>
    <t>Focus of Review</t>
  </si>
  <si>
    <t>- Planning cycle continuity
- Absence of cut/paste</t>
  </si>
  <si>
    <t xml:space="preserve"> </t>
  </si>
  <si>
    <t>- twice yearly (reduced from quarterly since all providers now using Phoenix)</t>
  </si>
  <si>
    <t>- all staff in the MEV sample
- one review per staff per period of employment by the provider under review; (i.e., only check staff not previously reviewed)</t>
  </si>
  <si>
    <t>- twice yearly (reduced from quarterly since all providers now using Phoenix)
- keep score separate from Case Mgt &amp; Outpatient for purposes of organizational credentialing (risk rating) process</t>
  </si>
  <si>
    <t>n/a (deemed status; no review)</t>
  </si>
  <si>
    <t>- Planning cycle continuity
- amount, scope and duration
- POS training performed for DSP's/BehTechs/Voc</t>
  </si>
  <si>
    <t>- annually (during site review if organizational provider) 
- keep score separate from Case Mgt &amp; Outpatient for purposes of organizational credentialing (risk rating) process</t>
  </si>
  <si>
    <t>- POS training performed for DSP's/BehTechs/Voc</t>
  </si>
  <si>
    <r>
      <t xml:space="preserve">- up to </t>
    </r>
    <r>
      <rPr>
        <b/>
        <sz val="10"/>
        <rFont val="Arial Nova"/>
        <family val="2"/>
      </rPr>
      <t>5</t>
    </r>
    <r>
      <rPr>
        <sz val="10"/>
        <rFont val="Arial Nova"/>
        <family val="2"/>
      </rPr>
      <t xml:space="preserve"> consumers per staff in the sample
- a consumer may be selected more than once (i.e., duplicated)</t>
    </r>
  </si>
  <si>
    <t>- current physician's order
- medical necessity
- POS training performed for DSP's/BehTechs/Voc</t>
  </si>
  <si>
    <t>- medical necessity
- POS training performed for DSP's/BehTechs/Voc</t>
  </si>
  <si>
    <t>- CMHP/ QIDP/ QMHP credential
- (Licensure is primary source verified by BABHA Contract Mgt)</t>
  </si>
  <si>
    <r>
      <t xml:space="preserve">- </t>
    </r>
    <r>
      <rPr>
        <b/>
        <sz val="10"/>
        <rFont val="Arial Nova"/>
        <family val="2"/>
      </rPr>
      <t>primary variable (denominator)</t>
    </r>
    <r>
      <rPr>
        <sz val="10"/>
        <rFont val="Arial Nova"/>
        <family val="2"/>
      </rPr>
      <t xml:space="preserve">
- review </t>
    </r>
    <r>
      <rPr>
        <b/>
        <sz val="10"/>
        <rFont val="Arial Nova"/>
        <family val="2"/>
      </rPr>
      <t xml:space="preserve">all </t>
    </r>
    <r>
      <rPr>
        <sz val="10"/>
        <rFont val="Arial Nova"/>
        <family val="2"/>
      </rPr>
      <t>prescribers and clinic nurses
- don't repeat a staff within a year; only check staff not previously reviewed</t>
    </r>
  </si>
  <si>
    <r>
      <t xml:space="preserve">- </t>
    </r>
    <r>
      <rPr>
        <b/>
        <sz val="10"/>
        <rFont val="Arial Nova"/>
        <family val="2"/>
      </rPr>
      <t>primary variable (denominator)</t>
    </r>
    <r>
      <rPr>
        <sz val="10"/>
        <rFont val="Arial Nova"/>
        <family val="2"/>
      </rPr>
      <t xml:space="preserve">
- review</t>
    </r>
    <r>
      <rPr>
        <b/>
        <sz val="10"/>
        <color rgb="FFFF0000"/>
        <rFont val="Arial Nova"/>
        <family val="2"/>
      </rPr>
      <t xml:space="preserve"> </t>
    </r>
    <r>
      <rPr>
        <b/>
        <sz val="10"/>
        <rFont val="Arial Nova"/>
        <family val="2"/>
      </rPr>
      <t xml:space="preserve">all </t>
    </r>
    <r>
      <rPr>
        <sz val="10"/>
        <rFont val="Arial Nova"/>
        <family val="2"/>
      </rPr>
      <t>consumers</t>
    </r>
  </si>
  <si>
    <t>Focus of Review (in addition to standard MEV Elements)</t>
  </si>
  <si>
    <t>- absence of cut/paste
- compliance with MM CLS service description</t>
  </si>
  <si>
    <t>- training in POS for each consumer served, bloodborne pathogens, 1st Aid, emergency procedures, recipient rights
- check criminal background
- exclusion/ debarment
- age over 18</t>
  </si>
  <si>
    <t>- no sample size for staff since primary variable is consumer (unable to use staff as denominator -due to lack of NPI# in claims)
- a staff may be selected more than once in a sample (i.e., duplicated)</t>
  </si>
  <si>
    <t>- no sample size for consumers since focus of review is staff
- a consumer may be chosen more than once in a sample (i.e., duplicated)</t>
  </si>
  <si>
    <t>CLS &amp; PC - Spec Resid</t>
  </si>
  <si>
    <r>
      <t xml:space="preserve">- review </t>
    </r>
    <r>
      <rPr>
        <b/>
        <sz val="10"/>
        <rFont val="Arial Nova"/>
        <family val="2"/>
      </rPr>
      <t>one month</t>
    </r>
    <r>
      <rPr>
        <sz val="10"/>
        <rFont val="Arial Nova"/>
        <family val="2"/>
      </rPr>
      <t xml:space="preserve"> of claims per consumer (because per diem &amp; series billed)</t>
    </r>
  </si>
  <si>
    <t>CLS - Self Deter</t>
  </si>
  <si>
    <r>
      <t xml:space="preserve">- review </t>
    </r>
    <r>
      <rPr>
        <b/>
        <sz val="10"/>
        <rFont val="Arial Nova"/>
        <family val="2"/>
      </rPr>
      <t>1-4 claim lines</t>
    </r>
    <r>
      <rPr>
        <sz val="10"/>
        <rFont val="Arial Nova"/>
        <family val="2"/>
      </rPr>
      <t xml:space="preserve"> for each of the staff selected for the sample 
</t>
    </r>
  </si>
  <si>
    <r>
      <t xml:space="preserve">- review </t>
    </r>
    <r>
      <rPr>
        <b/>
        <sz val="10"/>
        <rFont val="Arial Nova"/>
        <family val="2"/>
      </rPr>
      <t>1-4 claim lines</t>
    </r>
    <r>
      <rPr>
        <sz val="10"/>
        <rFont val="Arial Nova"/>
        <family val="2"/>
      </rPr>
      <t xml:space="preserve"> for each of the consumers selected for each staff in the sample</t>
    </r>
  </si>
  <si>
    <t>- no sample size for staff since primary variable is claims (unable to use staff as denominator -due to lack of NPI# in claims)
- a staff may be selected more than once in a sample (i.e., duplicated)</t>
  </si>
  <si>
    <t>CLS &amp; ONHS- Org Prov</t>
  </si>
  <si>
    <t>- all staff are credentialed &amp; recredentialed by BABHA Human Resources</t>
  </si>
  <si>
    <t>- n/a due to formal credentialing</t>
  </si>
  <si>
    <t>- CMHP/ QIDP/ QMHP credential
- Licensure is primary source verified by BABHA Contract Mgt when NPI # added to Phoenix)</t>
  </si>
  <si>
    <t>- in conjunction with twice yearly MEV</t>
  </si>
  <si>
    <t>- in conjunction with annual site review MEV</t>
  </si>
  <si>
    <t>'- in conjunction with quarterly MEV</t>
  </si>
  <si>
    <t>- in conjunction with annual site review</t>
  </si>
  <si>
    <t>- Annually through Site Reviews</t>
  </si>
  <si>
    <r>
      <t xml:space="preserve">- no sample size for consumers since primary variable is claims; so </t>
    </r>
    <r>
      <rPr>
        <b/>
        <sz val="10"/>
        <rFont val="Arial Nova"/>
        <family val="2"/>
      </rPr>
      <t>review all consumers</t>
    </r>
    <r>
      <rPr>
        <sz val="10"/>
        <rFont val="Arial Nova"/>
        <family val="2"/>
      </rPr>
      <t xml:space="preserve">
- only one review of a consumer every 12 months (i.e., unduplicated)</t>
    </r>
  </si>
  <si>
    <t>Direct Operated Programs &amp; Contracted LIP’s</t>
  </si>
  <si>
    <t>Excluded Claim Lines:</t>
  </si>
  <si>
    <t>Grand Totals</t>
  </si>
  <si>
    <t>sample</t>
  </si>
  <si>
    <t>errors</t>
  </si>
  <si>
    <t>Percentage</t>
  </si>
  <si>
    <t>rate per 1000</t>
  </si>
  <si>
    <t>numerator out of denominator</t>
  </si>
  <si>
    <t>5 out of 100</t>
  </si>
  <si>
    <t>5 out of 1000</t>
  </si>
  <si>
    <t>convert to ratio - out of 100 - see new worksheet</t>
  </si>
  <si>
    <t xml:space="preserve">Per stats sites, we are lumping together "expectation and disperson"; percentages are already the most unbiased metric unless we want to assess using more statistical tests, such as Fishers Exact Test, but will such small sample sizes the P value will still be 1.00 so it won't help. </t>
  </si>
  <si>
    <t>Error rate per 1,000</t>
  </si>
  <si>
    <t>Not reviewing due to low value, low risk</t>
  </si>
  <si>
    <t>- Credentialed through BABHA Human Resources (no privileging through HPC)
- Licensure IS primary source verified by BABHA Contract Mgt when NPI # added to Phoenix
- Do not need to review qualifications in the MEV Sample</t>
  </si>
  <si>
    <t>- all staff are credentialed &amp; recredentialed by BABHA Human Resources and go through the HPC process.
- Do not need to review qualifications in the MEV Sample</t>
  </si>
  <si>
    <t>- all staff are credentialed &amp; recredentialed by Business Intelligence
- Do not need to review qualifications in the MEV Sample</t>
  </si>
  <si>
    <r>
      <t xml:space="preserve">- up to </t>
    </r>
    <r>
      <rPr>
        <b/>
        <sz val="10"/>
        <rFont val="Arial Nova"/>
        <family val="2"/>
      </rPr>
      <t>5</t>
    </r>
    <r>
      <rPr>
        <sz val="10"/>
        <rFont val="Arial Nova"/>
        <family val="2"/>
      </rPr>
      <t xml:space="preserve"> consumers per staff in the sample
- a consumer may be selected more than once in a sample (i.e., duplicated)</t>
    </r>
  </si>
  <si>
    <t>- annually (during site review if organizational provider) 
- keep score separate from ABA Tech services for purposes of organizational credentialing (risk rating) process</t>
  </si>
  <si>
    <t>- annually (during site review if organizational provider) 
- keep score separate from ABA Professional services for purposes of organizational credentialing (risk rating) process</t>
  </si>
  <si>
    <t>N/A</t>
  </si>
  <si>
    <t>Ancillary - LIP - Psychology (non-ABA)</t>
  </si>
  <si>
    <t>N/A - only involve evaluations at this time</t>
  </si>
  <si>
    <t>- vary the consumers per staff in the sample to the extent possible
- a consumer may be selected more than once (i.e., duplicated)</t>
  </si>
  <si>
    <r>
      <t>- review a</t>
    </r>
    <r>
      <rPr>
        <b/>
        <sz val="10"/>
        <rFont val="Arial Nova"/>
        <family val="2"/>
      </rPr>
      <t>t least one claim for each type of service service code</t>
    </r>
    <r>
      <rPr>
        <sz val="10"/>
        <rFont val="Arial Nova"/>
        <family val="2"/>
      </rPr>
      <t xml:space="preserve"> </t>
    </r>
    <r>
      <rPr>
        <b/>
        <sz val="10"/>
        <rFont val="Arial Nova"/>
        <family val="2"/>
      </rPr>
      <t xml:space="preserve">claimed </t>
    </r>
    <r>
      <rPr>
        <sz val="10"/>
        <rFont val="Arial Nova"/>
        <family val="2"/>
      </rPr>
      <t>by</t>
    </r>
    <r>
      <rPr>
        <b/>
        <sz val="10"/>
        <rFont val="Arial Nova"/>
        <family val="2"/>
      </rPr>
      <t xml:space="preserve"> </t>
    </r>
    <r>
      <rPr>
        <sz val="10"/>
        <rFont val="Arial Nova"/>
        <family val="2"/>
      </rPr>
      <t>each staff in the sample</t>
    </r>
  </si>
  <si>
    <r>
      <t xml:space="preserve">- Credentialed through BABHA Human Resources (no privileging through HPC)
- Licensure is NOT primary source verified by BABHA Contract Mgt
</t>
    </r>
    <r>
      <rPr>
        <sz val="10"/>
        <color rgb="FFFF0000"/>
        <rFont val="Arial Nova"/>
        <family val="2"/>
      </rPr>
      <t xml:space="preserve">- We </t>
    </r>
    <r>
      <rPr>
        <b/>
        <u/>
        <sz val="10"/>
        <color rgb="FFFF0000"/>
        <rFont val="Arial Nova"/>
        <family val="2"/>
      </rPr>
      <t>do need</t>
    </r>
    <r>
      <rPr>
        <sz val="10"/>
        <color rgb="FFFF0000"/>
        <rFont val="Arial Nova"/>
        <family val="2"/>
      </rPr>
      <t xml:space="preserve"> to review qualifications in the MEV Sample</t>
    </r>
    <r>
      <rPr>
        <sz val="10"/>
        <rFont val="Arial Nova"/>
        <family val="2"/>
      </rPr>
      <t xml:space="preserve"> </t>
    </r>
    <r>
      <rPr>
        <sz val="10"/>
        <color rgb="FFFF0000"/>
        <rFont val="Arial Nova"/>
        <family val="2"/>
      </rPr>
      <t>(unless finance can add)</t>
    </r>
  </si>
  <si>
    <t>ABA/LIP</t>
  </si>
  <si>
    <t>ABA Evals- Psychologist Only</t>
  </si>
  <si>
    <r>
      <t xml:space="preserve">- primary variable (denominator) 
- </t>
    </r>
    <r>
      <rPr>
        <b/>
        <sz val="10"/>
        <rFont val="Arial Nova"/>
        <family val="2"/>
      </rPr>
      <t>review all staff</t>
    </r>
    <r>
      <rPr>
        <sz val="10"/>
        <rFont val="Arial Nova"/>
        <family val="2"/>
      </rPr>
      <t xml:space="preserve">
- don't repeat a staff within a year; only check staff not previously reviewed</t>
    </r>
  </si>
  <si>
    <t>- All staff are credentialed &amp; recredentialed by Business Intelligence
- We DO need to check that required mid-cycle updates are being completed, such as plan of service training</t>
  </si>
  <si>
    <t>- staff are not credentialed</t>
  </si>
  <si>
    <r>
      <t xml:space="preserve">- review </t>
    </r>
    <r>
      <rPr>
        <b/>
        <sz val="10"/>
        <rFont val="Arial Nova"/>
        <family val="2"/>
      </rPr>
      <t xml:space="preserve">1 week </t>
    </r>
    <r>
      <rPr>
        <sz val="10"/>
        <rFont val="Arial Nova"/>
        <family val="2"/>
      </rPr>
      <t>(i.e., equivalent of one timesheet)</t>
    </r>
    <r>
      <rPr>
        <b/>
        <sz val="10"/>
        <rFont val="Arial Nova"/>
        <family val="2"/>
      </rPr>
      <t xml:space="preserve"> </t>
    </r>
    <r>
      <rPr>
        <sz val="10"/>
        <rFont val="Arial Nova"/>
        <family val="2"/>
      </rPr>
      <t>for each consumer selected for the sample</t>
    </r>
  </si>
  <si>
    <r>
      <t xml:space="preserve">- </t>
    </r>
    <r>
      <rPr>
        <b/>
        <sz val="10"/>
        <rFont val="Arial Nova"/>
        <family val="2"/>
      </rPr>
      <t>primary variable (denominator)</t>
    </r>
    <r>
      <rPr>
        <sz val="10"/>
        <rFont val="Arial Nova"/>
        <family val="2"/>
      </rPr>
      <t xml:space="preserve">
- review </t>
    </r>
    <r>
      <rPr>
        <b/>
        <sz val="10"/>
        <rFont val="Arial Nova"/>
        <family val="2"/>
      </rPr>
      <t>all consumers</t>
    </r>
    <r>
      <rPr>
        <sz val="10"/>
        <rFont val="Arial Nova"/>
        <family val="2"/>
      </rPr>
      <t xml:space="preserve"> who received in CLS the service over the course of a fiscal year, to the extent feasible)
- only one review of a consumer every 12 months (i.e., unduplicated)</t>
    </r>
  </si>
  <si>
    <t># of Claim Lines</t>
  </si>
  <si>
    <t>Stuart Wilson</t>
  </si>
  <si>
    <t>ABA Pathways</t>
  </si>
  <si>
    <t>Game Changer Pediatric Therapy Services, LLC</t>
  </si>
  <si>
    <t>Paramount Rehabiliation Services</t>
  </si>
  <si>
    <t>Central State Comm Services (Willow)</t>
  </si>
  <si>
    <t>Lucia (Fitzhugh)</t>
  </si>
  <si>
    <t>Bay-Human Services (Bangor, Rose, Union, Almont, Georgetown, Grove, Kasemeyer, Meadows, Brookwood, Mason, Jean)</t>
  </si>
  <si>
    <t>Total:</t>
  </si>
  <si>
    <t>Date Range: 10/1/2021 - 9/30/2022- Data Retrieved from Power BI Report- Sampling Framework- 3/17/23</t>
  </si>
  <si>
    <t>Behavior Techs</t>
  </si>
  <si>
    <t>Professional Staff</t>
  </si>
  <si>
    <t>Undupe Staff Count (ABA, OT/PT/Speech &amp; Primary Only)</t>
  </si>
  <si>
    <r>
      <t>-</t>
    </r>
    <r>
      <rPr>
        <b/>
        <sz val="10"/>
        <rFont val="Arial Nova"/>
        <family val="2"/>
      </rPr>
      <t xml:space="preserve"> primary variable (denominator) </t>
    </r>
    <r>
      <rPr>
        <sz val="10"/>
        <rFont val="Arial Nova"/>
        <family val="2"/>
      </rPr>
      <t xml:space="preserve">
- review a sample of staff per the formula, but include all two-to-one arrangements
- don't repeat a staff within a year; only check staff not previously reviewed
- Based on 345</t>
    </r>
    <r>
      <rPr>
        <sz val="10"/>
        <color rgb="FFFF0000"/>
        <rFont val="Arial Nova"/>
        <family val="2"/>
      </rPr>
      <t xml:space="preserve"> </t>
    </r>
    <r>
      <rPr>
        <sz val="10"/>
        <rFont val="Arial Nova"/>
        <family val="2"/>
      </rPr>
      <t>staff providing services per FY, need to review 183 staff for 95% confid level w/ 5% margin of error</t>
    </r>
  </si>
  <si>
    <t>- primary variable (denominator) 
- don't repeat a staff within a year; only check staff not previously reviewed
-Based on 89 staff providing services per FY, need to review 73 staff for 95% confid level w/ 5% margin of error</t>
  </si>
  <si>
    <r>
      <t>-</t>
    </r>
    <r>
      <rPr>
        <b/>
        <sz val="10"/>
        <rFont val="Arial Nova"/>
        <family val="2"/>
      </rPr>
      <t xml:space="preserve"> primary variable (denominator) </t>
    </r>
    <r>
      <rPr>
        <sz val="10"/>
        <rFont val="Arial Nova"/>
        <family val="2"/>
      </rPr>
      <t xml:space="preserve">
- </t>
    </r>
    <r>
      <rPr>
        <strike/>
        <sz val="10"/>
        <rFont val="Arial Nova"/>
        <family val="2"/>
      </rPr>
      <t xml:space="preserve">review a sample of </t>
    </r>
    <r>
      <rPr>
        <b/>
        <strike/>
        <sz val="10"/>
        <rFont val="Arial Nova"/>
        <family val="2"/>
      </rPr>
      <t>X</t>
    </r>
    <r>
      <rPr>
        <strike/>
        <sz val="10"/>
        <rFont val="Arial Nova"/>
        <family val="2"/>
      </rPr>
      <t xml:space="preserve"> staff</t>
    </r>
    <r>
      <rPr>
        <sz val="10"/>
        <rFont val="Arial Nova"/>
        <family val="2"/>
      </rPr>
      <t xml:space="preserve"> Review all staff over the course of a fiscal year (because with a population of 66 staff per year, 57 must be reviewed for 95% confid level w 5% margin of error
- don't repeat a staff within a year; only check staff not previously reviewed</t>
    </r>
  </si>
  <si>
    <t>Sampling Method</t>
  </si>
  <si>
    <t>CLS ONHS &amp; Org Prov (CLS/ConsHm)</t>
  </si>
  <si>
    <t>Self-D (CLS/ConsHm)</t>
  </si>
  <si>
    <t>Do-All</t>
  </si>
  <si>
    <t>MCSI (Huntington #2, Huntington SIP, Fifth St., SIAP Intensive, SIAP Community, SIAP Transitional)</t>
  </si>
  <si>
    <t>MCSI (Midland Manor, Westview, Madison, MCSI North)</t>
  </si>
  <si>
    <t>Ancillary- Org- OT/PT/Speech</t>
  </si>
  <si>
    <r>
      <rPr>
        <b/>
        <sz val="10"/>
        <rFont val="Arial Nova"/>
        <family val="2"/>
      </rPr>
      <t>- primary variable (denominator)</t>
    </r>
    <r>
      <rPr>
        <sz val="10"/>
        <rFont val="Arial Nova"/>
        <family val="2"/>
      </rPr>
      <t xml:space="preserve">
- review sample of consumers per the formula, but include all multi-consumer arrangements
- only one review of a consumer every 12 months (i.e., unduplicated)
- Based on 154 cons served per FY, need to review 111 cons for 95% confid level w/ 5% margin of error</t>
    </r>
  </si>
  <si>
    <r>
      <t xml:space="preserve">- Review a sample of </t>
    </r>
    <r>
      <rPr>
        <b/>
        <sz val="10"/>
        <rFont val="Arial Nova"/>
        <family val="2"/>
      </rPr>
      <t>claim lines</t>
    </r>
    <r>
      <rPr>
        <sz val="10"/>
        <rFont val="Arial Nova"/>
        <family val="2"/>
      </rPr>
      <t xml:space="preserve"> for each consumer selected for the sample (unable to use week/month due to variance in CLS schedules)
- Based on 42,190 claims per FY, need to review 381 claim lines for 95% confid level w/ 5% margin of error
- Review sample formula: 381/111 cons served in FY = 4 claim lines per cons to be reviewed</t>
    </r>
  </si>
  <si>
    <t>CSM/OT</t>
  </si>
  <si>
    <r>
      <t xml:space="preserve">- primary variable (denominator)
</t>
    </r>
    <r>
      <rPr>
        <sz val="10"/>
        <rFont val="Arial Nova"/>
        <family val="2"/>
      </rPr>
      <t>- Review a sample of claim lines but encompass at least one claim line for each consumer served
- Based on 16,503 claims per FY, need to review 365 claim lines for 95% confid level w/ 5% margin of error
- Review sample formula: 365/253 cons served in FY = 2 claim lines per cons to be reviewed</t>
    </r>
  </si>
  <si>
    <t>Horizon Apartments (added after sample was calculated- will include for FY24)</t>
  </si>
  <si>
    <t>MCSI- (North, Madison, Westview, Midland Manor)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</si>
</sst>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##,##0"/>
    <numFmt numFmtId="168" formatCode="_(&quot;$&quot;* #,##0_);_(&quot;$&quot;* \(#,##0\);_(&quot;$&quot;* &quot;-&quot;??_);_(@_)"/>
  </numFmts>
  <fonts count="5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000000"/>
      <name val="Times New Roman"/>
      <family val="1"/>
    </font>
    <font>
      <sz val="9"/>
      <color rgb="FF000000"/>
      <name val="Arial"/>
      <family val="2"/>
    </font>
    <font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trike/>
      <sz val="9"/>
      <color rgb="FF000000"/>
      <name val="Calibri"/>
      <family val="2"/>
      <scheme val="minor"/>
    </font>
    <font>
      <strike/>
      <sz val="9"/>
      <color rgb="FF000000"/>
      <name val="Calibri"/>
      <family val="2"/>
      <scheme val="minor"/>
    </font>
    <font>
      <strike/>
      <sz val="1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ova"/>
      <family val="2"/>
    </font>
    <font>
      <b/>
      <sz val="10"/>
      <color rgb="FF000000"/>
      <name val="Arial Nova"/>
      <family val="2"/>
    </font>
    <font>
      <b/>
      <sz val="10"/>
      <color theme="1"/>
      <name val="Arial Nova"/>
      <family val="2"/>
    </font>
    <font>
      <u/>
      <sz val="10"/>
      <color theme="1"/>
      <name val="Arial Nova"/>
      <family val="2"/>
    </font>
    <font>
      <b/>
      <sz val="10"/>
      <name val="Arial Nova"/>
      <family val="2"/>
    </font>
    <font>
      <sz val="10"/>
      <name val="Arial Nova"/>
      <family val="2"/>
    </font>
    <font>
      <b/>
      <sz val="10"/>
      <color rgb="FFFF0000"/>
      <name val="Arial Nova"/>
      <family val="2"/>
    </font>
    <font>
      <sz val="10"/>
      <color rgb="FFFF0000"/>
      <name val="Arial Nova"/>
      <family val="2"/>
    </font>
    <font>
      <sz val="10"/>
      <color rgb="FF000000"/>
      <name val="Arial Nova"/>
      <family val="2"/>
    </font>
    <font>
      <sz val="11"/>
      <name val="Calibri"/>
      <family val="2"/>
      <scheme val="minor"/>
    </font>
    <font>
      <sz val="9"/>
      <color rgb="FF000000"/>
      <name val="Arial Nova"/>
      <family val="2"/>
    </font>
    <font>
      <u/>
      <sz val="10"/>
      <color rgb="FF000000"/>
      <name val="Arial Nova"/>
      <family val="2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theme="1"/>
      <name val="Arial Nova"/>
      <family val="2"/>
    </font>
    <font>
      <strike/>
      <sz val="10"/>
      <name val="Arial Nova"/>
      <family val="2"/>
    </font>
    <font>
      <u/>
      <sz val="10"/>
      <color rgb="FF000000"/>
      <name val="Calibri"/>
      <family val="2"/>
      <scheme val="minor"/>
    </font>
    <font>
      <b/>
      <strike/>
      <sz val="10"/>
      <name val="Arial Nova"/>
      <family val="2"/>
    </font>
    <font>
      <b/>
      <u/>
      <sz val="10"/>
      <color rgb="FFFF0000"/>
      <name val="Arial Nova"/>
      <family val="2"/>
    </font>
    <font>
      <b/>
      <sz val="10"/>
      <color rgb="FFFF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67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8CCDD2"/>
        <bgColor indexed="64"/>
      </patternFill>
    </fill>
    <fill>
      <patternFill patternType="solid">
        <fgColor rgb="FFDAC2E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CB784"/>
        <bgColor indexed="64"/>
      </patternFill>
    </fill>
    <fill>
      <patternFill patternType="solid">
        <fgColor rgb="FFFF818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0" fillId="0" borderId="0"/>
    <xf numFmtId="0" fontId="20" fillId="0" borderId="0"/>
    <xf numFmtId="43" fontId="22" fillId="0" borderId="0" applyFont="0" applyFill="0" applyBorder="0" applyAlignment="0" applyProtection="0"/>
    <xf numFmtId="0" fontId="45" fillId="0" borderId="0"/>
    <xf numFmtId="0" fontId="10" fillId="0" borderId="0"/>
    <xf numFmtId="44" fontId="22" fillId="0" borderId="0" applyFont="0" applyFill="0" applyBorder="0" applyAlignment="0" applyProtection="0"/>
  </cellStyleXfs>
  <cellXfs count="411">
    <xf numFmtId="0" fontId="0" fillId="0" borderId="0" xfId="0"/>
    <xf numFmtId="0" fontId="1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1" fillId="5" borderId="12" xfId="0" applyFont="1" applyFill="1" applyBorder="1" applyAlignment="1">
      <alignment horizontal="left" vertical="top"/>
    </xf>
    <xf numFmtId="0" fontId="4" fillId="6" borderId="1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6" fillId="5" borderId="13" xfId="0" applyFont="1" applyFill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3" borderId="12" xfId="0" applyFont="1" applyFill="1" applyBorder="1" applyAlignment="1">
      <alignment horizontal="left" vertical="top"/>
    </xf>
    <xf numFmtId="0" fontId="6" fillId="6" borderId="13" xfId="0" applyFont="1" applyFill="1" applyBorder="1" applyAlignment="1">
      <alignment horizontal="left" vertical="top"/>
    </xf>
    <xf numFmtId="0" fontId="6" fillId="6" borderId="12" xfId="0" applyFont="1" applyFill="1" applyBorder="1" applyAlignment="1">
      <alignment horizontal="left" vertical="top"/>
    </xf>
    <xf numFmtId="0" fontId="1" fillId="6" borderId="11" xfId="0" applyFont="1" applyFill="1" applyBorder="1" applyAlignment="1">
      <alignment horizontal="left" vertical="top"/>
    </xf>
    <xf numFmtId="0" fontId="6" fillId="7" borderId="13" xfId="0" applyFont="1" applyFill="1" applyBorder="1" applyAlignment="1">
      <alignment horizontal="left" vertical="top"/>
    </xf>
    <xf numFmtId="0" fontId="6" fillId="7" borderId="12" xfId="0" applyFont="1" applyFill="1" applyBorder="1" applyAlignment="1">
      <alignment horizontal="left" vertical="top"/>
    </xf>
    <xf numFmtId="0" fontId="6" fillId="7" borderId="11" xfId="0" applyFont="1" applyFill="1" applyBorder="1" applyAlignment="1">
      <alignment horizontal="left" vertical="top"/>
    </xf>
    <xf numFmtId="0" fontId="1" fillId="7" borderId="10" xfId="0" applyFont="1" applyFill="1" applyBorder="1" applyAlignment="1">
      <alignment horizontal="left" vertical="top"/>
    </xf>
    <xf numFmtId="0" fontId="1" fillId="7" borderId="9" xfId="0" applyFont="1" applyFill="1" applyBorder="1" applyAlignment="1">
      <alignment horizontal="left" vertical="top"/>
    </xf>
    <xf numFmtId="0" fontId="1" fillId="7" borderId="7" xfId="0" applyFont="1" applyFill="1" applyBorder="1" applyAlignment="1">
      <alignment horizontal="left" vertical="top"/>
    </xf>
    <xf numFmtId="0" fontId="1" fillId="6" borderId="10" xfId="0" applyFont="1" applyFill="1" applyBorder="1" applyAlignment="1">
      <alignment horizontal="left" vertical="top"/>
    </xf>
    <xf numFmtId="0" fontId="1" fillId="6" borderId="9" xfId="0" applyFont="1" applyFill="1" applyBorder="1" applyAlignment="1">
      <alignment horizontal="left" vertical="top"/>
    </xf>
    <xf numFmtId="0" fontId="1" fillId="6" borderId="7" xfId="0" applyFont="1" applyFill="1" applyBorder="1" applyAlignment="1">
      <alignment horizontal="left" vertical="top"/>
    </xf>
    <xf numFmtId="0" fontId="1" fillId="5" borderId="10" xfId="0" applyFont="1" applyFill="1" applyBorder="1" applyAlignment="1">
      <alignment horizontal="left" vertical="top"/>
    </xf>
    <xf numFmtId="0" fontId="1" fillId="5" borderId="9" xfId="0" applyFont="1" applyFill="1" applyBorder="1" applyAlignment="1">
      <alignment horizontal="left" vertical="top"/>
    </xf>
    <xf numFmtId="0" fontId="1" fillId="0" borderId="0" xfId="0" quotePrefix="1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3" fillId="0" borderId="8" xfId="0" applyFont="1" applyBorder="1" applyAlignment="1">
      <alignment horizontal="left" vertical="top"/>
    </xf>
    <xf numFmtId="0" fontId="6" fillId="2" borderId="13" xfId="0" applyFont="1" applyFill="1" applyBorder="1" applyAlignment="1">
      <alignment horizontal="left" vertical="top" wrapText="1"/>
    </xf>
    <xf numFmtId="0" fontId="1" fillId="4" borderId="11" xfId="0" applyFont="1" applyFill="1" applyBorder="1" applyAlignment="1">
      <alignment horizontal="left" vertical="top"/>
    </xf>
    <xf numFmtId="0" fontId="6" fillId="2" borderId="12" xfId="0" applyFont="1" applyFill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 wrapText="1"/>
    </xf>
    <xf numFmtId="0" fontId="4" fillId="5" borderId="27" xfId="0" applyFont="1" applyFill="1" applyBorder="1" applyAlignment="1">
      <alignment horizontal="left" vertical="top" wrapText="1"/>
    </xf>
    <xf numFmtId="0" fontId="4" fillId="7" borderId="2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4" fillId="4" borderId="19" xfId="0" applyFont="1" applyFill="1" applyBorder="1" applyAlignment="1">
      <alignment horizontal="left" vertical="top"/>
    </xf>
    <xf numFmtId="0" fontId="4" fillId="3" borderId="22" xfId="0" applyFont="1" applyFill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/>
    </xf>
    <xf numFmtId="0" fontId="4" fillId="7" borderId="27" xfId="0" applyFont="1" applyFill="1" applyBorder="1" applyAlignment="1">
      <alignment horizontal="left" vertical="top" wrapText="1"/>
    </xf>
    <xf numFmtId="0" fontId="4" fillId="6" borderId="19" xfId="0" applyFont="1" applyFill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/>
    </xf>
    <xf numFmtId="0" fontId="4" fillId="3" borderId="19" xfId="0" applyFont="1" applyFill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/>
    </xf>
    <xf numFmtId="0" fontId="8" fillId="0" borderId="37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/>
    </xf>
    <xf numFmtId="0" fontId="8" fillId="0" borderId="34" xfId="0" applyFont="1" applyBorder="1" applyAlignment="1">
      <alignment horizontal="left" vertical="top"/>
    </xf>
    <xf numFmtId="0" fontId="4" fillId="0" borderId="35" xfId="0" applyFont="1" applyBorder="1" applyAlignment="1">
      <alignment horizontal="left" vertical="top" wrapText="1"/>
    </xf>
    <xf numFmtId="0" fontId="4" fillId="4" borderId="26" xfId="0" applyFont="1" applyFill="1" applyBorder="1" applyAlignment="1">
      <alignment horizontal="left" vertical="top"/>
    </xf>
    <xf numFmtId="0" fontId="13" fillId="5" borderId="14" xfId="0" applyFont="1" applyFill="1" applyBorder="1" applyAlignment="1">
      <alignment horizontal="left" vertical="top"/>
    </xf>
    <xf numFmtId="0" fontId="13" fillId="5" borderId="0" xfId="0" applyFont="1" applyFill="1" applyAlignment="1">
      <alignment horizontal="left" vertical="top"/>
    </xf>
    <xf numFmtId="0" fontId="13" fillId="0" borderId="14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13" fillId="6" borderId="14" xfId="0" applyFont="1" applyFill="1" applyBorder="1" applyAlignment="1">
      <alignment horizontal="left" vertical="top"/>
    </xf>
    <xf numFmtId="0" fontId="13" fillId="6" borderId="0" xfId="0" applyFont="1" applyFill="1" applyAlignment="1">
      <alignment horizontal="left" vertical="top"/>
    </xf>
    <xf numFmtId="0" fontId="13" fillId="6" borderId="8" xfId="0" applyFont="1" applyFill="1" applyBorder="1" applyAlignment="1">
      <alignment horizontal="left" vertical="top"/>
    </xf>
    <xf numFmtId="0" fontId="13" fillId="7" borderId="0" xfId="0" applyFont="1" applyFill="1" applyAlignment="1">
      <alignment horizontal="left" vertical="top"/>
    </xf>
    <xf numFmtId="0" fontId="13" fillId="7" borderId="8" xfId="0" applyFont="1" applyFill="1" applyBorder="1" applyAlignment="1">
      <alignment horizontal="left" vertical="top"/>
    </xf>
    <xf numFmtId="0" fontId="8" fillId="0" borderId="40" xfId="0" applyFont="1" applyBorder="1" applyAlignment="1">
      <alignment horizontal="left" vertical="top"/>
    </xf>
    <xf numFmtId="0" fontId="8" fillId="0" borderId="41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4" fillId="3" borderId="26" xfId="0" applyFont="1" applyFill="1" applyBorder="1" applyAlignment="1">
      <alignment horizontal="left" vertical="top" wrapText="1"/>
    </xf>
    <xf numFmtId="0" fontId="4" fillId="6" borderId="20" xfId="0" applyFont="1" applyFill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0" fontId="4" fillId="0" borderId="17" xfId="0" applyFont="1" applyBorder="1"/>
    <xf numFmtId="0" fontId="7" fillId="0" borderId="18" xfId="0" applyFont="1" applyBorder="1" applyAlignment="1">
      <alignment wrapText="1"/>
    </xf>
    <xf numFmtId="0" fontId="4" fillId="0" borderId="24" xfId="0" applyFont="1" applyBorder="1"/>
    <xf numFmtId="0" fontId="7" fillId="0" borderId="25" xfId="0" applyFont="1" applyBorder="1" applyAlignment="1">
      <alignment wrapText="1"/>
    </xf>
    <xf numFmtId="0" fontId="4" fillId="0" borderId="17" xfId="0" applyFont="1" applyBorder="1" applyAlignment="1">
      <alignment horizontal="left" wrapText="1"/>
    </xf>
    <xf numFmtId="0" fontId="4" fillId="3" borderId="35" xfId="0" applyFont="1" applyFill="1" applyBorder="1" applyAlignment="1">
      <alignment horizontal="left" vertical="top" wrapText="1"/>
    </xf>
    <xf numFmtId="0" fontId="8" fillId="0" borderId="42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4" fillId="7" borderId="43" xfId="0" applyFont="1" applyFill="1" applyBorder="1" applyAlignment="1">
      <alignment horizontal="left" vertical="top" wrapText="1"/>
    </xf>
    <xf numFmtId="0" fontId="4" fillId="7" borderId="2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right" vertical="top"/>
    </xf>
    <xf numFmtId="0" fontId="2" fillId="0" borderId="4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right" vertical="top"/>
    </xf>
    <xf numFmtId="0" fontId="1" fillId="0" borderId="4" xfId="0" quotePrefix="1" applyFont="1" applyBorder="1" applyAlignment="1">
      <alignment vertical="top"/>
    </xf>
    <xf numFmtId="0" fontId="4" fillId="0" borderId="24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14" fillId="0" borderId="24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4" fillId="8" borderId="13" xfId="0" applyFont="1" applyFill="1" applyBorder="1" applyAlignment="1">
      <alignment horizontal="left" wrapText="1"/>
    </xf>
    <xf numFmtId="0" fontId="4" fillId="8" borderId="2" xfId="0" applyFont="1" applyFill="1" applyBorder="1" applyAlignment="1">
      <alignment horizontal="left" wrapText="1"/>
    </xf>
    <xf numFmtId="0" fontId="4" fillId="4" borderId="26" xfId="0" applyFont="1" applyFill="1" applyBorder="1" applyAlignment="1">
      <alignment horizontal="left" vertical="top" wrapText="1"/>
    </xf>
    <xf numFmtId="0" fontId="4" fillId="3" borderId="20" xfId="0" applyFont="1" applyFill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/>
    </xf>
    <xf numFmtId="0" fontId="8" fillId="0" borderId="44" xfId="0" applyFont="1" applyBorder="1" applyAlignment="1">
      <alignment horizontal="left" vertical="top"/>
    </xf>
    <xf numFmtId="0" fontId="4" fillId="4" borderId="35" xfId="0" applyFont="1" applyFill="1" applyBorder="1" applyAlignment="1">
      <alignment horizontal="left" vertical="top"/>
    </xf>
    <xf numFmtId="0" fontId="4" fillId="4" borderId="35" xfId="0" applyFont="1" applyFill="1" applyBorder="1" applyAlignment="1">
      <alignment horizontal="left" vertical="top" wrapText="1"/>
    </xf>
    <xf numFmtId="0" fontId="8" fillId="0" borderId="38" xfId="0" applyFont="1" applyBorder="1" applyAlignment="1">
      <alignment horizontal="left" vertical="top"/>
    </xf>
    <xf numFmtId="0" fontId="4" fillId="3" borderId="27" xfId="0" applyFont="1" applyFill="1" applyBorder="1" applyAlignment="1">
      <alignment horizontal="left" vertical="top" wrapText="1"/>
    </xf>
    <xf numFmtId="0" fontId="9" fillId="0" borderId="33" xfId="0" applyFont="1" applyBorder="1" applyAlignment="1">
      <alignment horizontal="left" vertical="top"/>
    </xf>
    <xf numFmtId="0" fontId="4" fillId="0" borderId="35" xfId="0" applyFont="1" applyBorder="1" applyAlignment="1">
      <alignment horizontal="left" vertical="top"/>
    </xf>
    <xf numFmtId="0" fontId="4" fillId="5" borderId="20" xfId="0" applyFont="1" applyFill="1" applyBorder="1" applyAlignment="1">
      <alignment horizontal="left" vertical="top" wrapText="1"/>
    </xf>
    <xf numFmtId="0" fontId="4" fillId="3" borderId="45" xfId="0" applyFont="1" applyFill="1" applyBorder="1" applyAlignment="1">
      <alignment horizontal="left" vertical="top" wrapText="1"/>
    </xf>
    <xf numFmtId="0" fontId="4" fillId="6" borderId="45" xfId="0" applyFont="1" applyFill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/>
    </xf>
    <xf numFmtId="0" fontId="4" fillId="3" borderId="38" xfId="0" applyFont="1" applyFill="1" applyBorder="1" applyAlignment="1">
      <alignment horizontal="left" vertical="top" wrapText="1"/>
    </xf>
    <xf numFmtId="0" fontId="4" fillId="6" borderId="38" xfId="0" applyFont="1" applyFill="1" applyBorder="1" applyAlignment="1">
      <alignment horizontal="left" vertical="top" wrapText="1"/>
    </xf>
    <xf numFmtId="0" fontId="4" fillId="0" borderId="45" xfId="0" applyFont="1" applyBorder="1" applyAlignment="1">
      <alignment horizontal="left" vertical="top"/>
    </xf>
    <xf numFmtId="0" fontId="4" fillId="7" borderId="45" xfId="0" applyFont="1" applyFill="1" applyBorder="1" applyAlignment="1">
      <alignment horizontal="left" vertical="top" wrapText="1"/>
    </xf>
    <xf numFmtId="0" fontId="4" fillId="7" borderId="38" xfId="0" applyFont="1" applyFill="1" applyBorder="1" applyAlignment="1">
      <alignment horizontal="left" vertical="top" wrapText="1"/>
    </xf>
    <xf numFmtId="0" fontId="4" fillId="6" borderId="46" xfId="0" applyFont="1" applyFill="1" applyBorder="1" applyAlignment="1">
      <alignment horizontal="left" vertical="top" wrapText="1"/>
    </xf>
    <xf numFmtId="0" fontId="4" fillId="6" borderId="39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 wrapText="1"/>
    </xf>
    <xf numFmtId="0" fontId="4" fillId="7" borderId="47" xfId="0" applyFont="1" applyFill="1" applyBorder="1" applyAlignment="1">
      <alignment horizontal="left" vertical="top" wrapText="1"/>
    </xf>
    <xf numFmtId="0" fontId="4" fillId="7" borderId="39" xfId="0" applyFont="1" applyFill="1" applyBorder="1" applyAlignment="1">
      <alignment horizontal="left" vertical="top" wrapText="1"/>
    </xf>
    <xf numFmtId="0" fontId="4" fillId="7" borderId="46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4" borderId="38" xfId="0" applyFont="1" applyFill="1" applyBorder="1" applyAlignment="1">
      <alignment horizontal="left" vertical="top"/>
    </xf>
    <xf numFmtId="0" fontId="4" fillId="0" borderId="39" xfId="0" applyFont="1" applyBorder="1" applyAlignment="1">
      <alignment horizontal="left" vertical="top" wrapText="1"/>
    </xf>
    <xf numFmtId="0" fontId="12" fillId="0" borderId="0" xfId="0" applyFont="1" applyAlignment="1">
      <alignment vertical="top"/>
    </xf>
    <xf numFmtId="0" fontId="1" fillId="0" borderId="0" xfId="0" quotePrefix="1" applyFont="1" applyAlignment="1">
      <alignment vertical="top"/>
    </xf>
    <xf numFmtId="0" fontId="1" fillId="0" borderId="0" xfId="0" applyFont="1" applyAlignment="1">
      <alignment horizontal="right" vertical="top" wrapText="1"/>
    </xf>
    <xf numFmtId="0" fontId="13" fillId="9" borderId="0" xfId="0" applyFont="1" applyFill="1" applyAlignment="1">
      <alignment horizontal="left" vertical="top"/>
    </xf>
    <xf numFmtId="0" fontId="1" fillId="9" borderId="9" xfId="0" applyFont="1" applyFill="1" applyBorder="1" applyAlignment="1">
      <alignment horizontal="left" vertical="top"/>
    </xf>
    <xf numFmtId="0" fontId="6" fillId="9" borderId="12" xfId="0" applyFont="1" applyFill="1" applyBorder="1" applyAlignment="1">
      <alignment horizontal="left" vertical="top"/>
    </xf>
    <xf numFmtId="0" fontId="4" fillId="9" borderId="19" xfId="0" applyFont="1" applyFill="1" applyBorder="1" applyAlignment="1">
      <alignment horizontal="left" vertical="top"/>
    </xf>
    <xf numFmtId="0" fontId="4" fillId="9" borderId="1" xfId="0" applyFont="1" applyFill="1" applyBorder="1" applyAlignment="1">
      <alignment horizontal="left" vertical="top"/>
    </xf>
    <xf numFmtId="0" fontId="4" fillId="9" borderId="26" xfId="0" applyFont="1" applyFill="1" applyBorder="1" applyAlignment="1">
      <alignment horizontal="left" vertical="top"/>
    </xf>
    <xf numFmtId="0" fontId="4" fillId="9" borderId="35" xfId="0" applyFont="1" applyFill="1" applyBorder="1" applyAlignment="1">
      <alignment horizontal="left" vertical="top"/>
    </xf>
    <xf numFmtId="0" fontId="4" fillId="9" borderId="38" xfId="0" applyFont="1" applyFill="1" applyBorder="1" applyAlignment="1">
      <alignment horizontal="left" vertical="top"/>
    </xf>
    <xf numFmtId="0" fontId="4" fillId="9" borderId="45" xfId="0" applyFont="1" applyFill="1" applyBorder="1" applyAlignment="1">
      <alignment horizontal="left" vertical="top"/>
    </xf>
    <xf numFmtId="0" fontId="4" fillId="9" borderId="6" xfId="0" applyFont="1" applyFill="1" applyBorder="1" applyAlignment="1">
      <alignment horizontal="left" vertical="top"/>
    </xf>
    <xf numFmtId="0" fontId="4" fillId="10" borderId="26" xfId="0" applyFont="1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wrapText="1"/>
    </xf>
    <xf numFmtId="0" fontId="4" fillId="3" borderId="20" xfId="0" applyFont="1" applyFill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2" borderId="22" xfId="0" applyFont="1" applyFill="1" applyBorder="1" applyAlignment="1">
      <alignment horizontal="left" vertical="top" wrapText="1"/>
    </xf>
    <xf numFmtId="0" fontId="4" fillId="10" borderId="36" xfId="0" applyFont="1" applyFill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/>
    </xf>
    <xf numFmtId="0" fontId="16" fillId="0" borderId="5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17" fillId="0" borderId="22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1" fillId="11" borderId="0" xfId="0" applyFont="1" applyFill="1" applyAlignment="1">
      <alignment horizontal="left" vertical="top"/>
    </xf>
    <xf numFmtId="0" fontId="4" fillId="6" borderId="36" xfId="0" applyFont="1" applyFill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/>
    </xf>
    <xf numFmtId="0" fontId="17" fillId="0" borderId="2" xfId="0" applyFont="1" applyBorder="1" applyAlignment="1">
      <alignment horizontal="left" vertical="top"/>
    </xf>
    <xf numFmtId="0" fontId="17" fillId="0" borderId="2" xfId="0" applyFont="1" applyBorder="1" applyAlignment="1">
      <alignment horizontal="left" vertical="top" wrapText="1"/>
    </xf>
    <xf numFmtId="0" fontId="17" fillId="0" borderId="43" xfId="0" applyFont="1" applyBorder="1" applyAlignment="1">
      <alignment horizontal="left" vertical="top" wrapText="1"/>
    </xf>
    <xf numFmtId="0" fontId="21" fillId="0" borderId="0" xfId="1" applyFont="1" applyAlignment="1">
      <alignment horizontal="left" vertical="top"/>
    </xf>
    <xf numFmtId="0" fontId="4" fillId="0" borderId="0" xfId="1" applyFont="1" applyAlignment="1">
      <alignment horizontal="left" vertical="top"/>
    </xf>
    <xf numFmtId="1" fontId="21" fillId="0" borderId="0" xfId="1" applyNumberFormat="1" applyFont="1" applyAlignment="1">
      <alignment horizontal="left" vertical="top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center" vertical="top" wrapText="1"/>
    </xf>
    <xf numFmtId="0" fontId="27" fillId="0" borderId="0" xfId="0" applyFont="1" applyAlignment="1">
      <alignment horizontal="left" vertical="top"/>
    </xf>
    <xf numFmtId="0" fontId="24" fillId="0" borderId="0" xfId="0" quotePrefix="1" applyFont="1" applyAlignment="1">
      <alignment vertical="top"/>
    </xf>
    <xf numFmtId="0" fontId="24" fillId="0" borderId="0" xfId="0" applyFont="1" applyAlignment="1">
      <alignment vertical="top" wrapText="1"/>
    </xf>
    <xf numFmtId="0" fontId="24" fillId="0" borderId="0" xfId="0" quotePrefix="1" applyFont="1" applyAlignment="1">
      <alignment horizontal="left" vertical="top"/>
    </xf>
    <xf numFmtId="0" fontId="29" fillId="0" borderId="1" xfId="0" quotePrefix="1" applyFont="1" applyBorder="1" applyAlignment="1">
      <alignment horizontal="left" vertical="top" wrapText="1"/>
    </xf>
    <xf numFmtId="0" fontId="29" fillId="0" borderId="1" xfId="0" applyFont="1" applyBorder="1" applyAlignment="1">
      <alignment horizontal="left" vertical="top" wrapText="1"/>
    </xf>
    <xf numFmtId="0" fontId="1" fillId="15" borderId="0" xfId="0" applyFont="1" applyFill="1" applyAlignment="1">
      <alignment horizontal="left" vertical="top"/>
    </xf>
    <xf numFmtId="0" fontId="1" fillId="15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26" fillId="12" borderId="3" xfId="0" applyFont="1" applyFill="1" applyBorder="1" applyAlignment="1">
      <alignment horizontal="left" vertical="center"/>
    </xf>
    <xf numFmtId="0" fontId="26" fillId="12" borderId="4" xfId="0" applyFont="1" applyFill="1" applyBorder="1" applyAlignment="1">
      <alignment horizontal="left" vertical="center"/>
    </xf>
    <xf numFmtId="0" fontId="26" fillId="12" borderId="5" xfId="0" applyFont="1" applyFill="1" applyBorder="1" applyAlignment="1">
      <alignment horizontal="left" vertical="center"/>
    </xf>
    <xf numFmtId="0" fontId="26" fillId="13" borderId="3" xfId="0" applyFont="1" applyFill="1" applyBorder="1" applyAlignment="1">
      <alignment horizontal="left" vertical="center" wrapText="1"/>
    </xf>
    <xf numFmtId="0" fontId="26" fillId="13" borderId="4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top" wrapText="1"/>
    </xf>
    <xf numFmtId="0" fontId="11" fillId="0" borderId="0" xfId="1" applyFont="1" applyAlignment="1">
      <alignment horizontal="center" vertical="top"/>
    </xf>
    <xf numFmtId="1" fontId="11" fillId="0" borderId="0" xfId="1" applyNumberFormat="1" applyFont="1" applyAlignment="1">
      <alignment horizontal="center" vertical="top"/>
    </xf>
    <xf numFmtId="0" fontId="32" fillId="0" borderId="0" xfId="1" applyFont="1" applyAlignment="1">
      <alignment horizontal="left" vertical="top"/>
    </xf>
    <xf numFmtId="164" fontId="34" fillId="0" borderId="0" xfId="1" applyNumberFormat="1" applyFont="1" applyAlignment="1">
      <alignment horizontal="right" vertical="top"/>
    </xf>
    <xf numFmtId="0" fontId="19" fillId="0" borderId="0" xfId="1" applyFont="1" applyAlignment="1">
      <alignment horizontal="left" vertical="top"/>
    </xf>
    <xf numFmtId="0" fontId="35" fillId="0" borderId="0" xfId="1" applyFont="1" applyAlignment="1">
      <alignment horizontal="left" vertical="top"/>
    </xf>
    <xf numFmtId="0" fontId="34" fillId="0" borderId="0" xfId="1" applyFont="1" applyAlignment="1">
      <alignment horizontal="center" vertical="top"/>
    </xf>
    <xf numFmtId="164" fontId="34" fillId="0" borderId="0" xfId="1" applyNumberFormat="1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3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10" fontId="0" fillId="0" borderId="7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165" fontId="0" fillId="0" borderId="0" xfId="0" applyNumberFormat="1"/>
    <xf numFmtId="10" fontId="0" fillId="0" borderId="10" xfId="0" applyNumberFormat="1" applyBorder="1" applyAlignment="1">
      <alignment horizontal="right"/>
    </xf>
    <xf numFmtId="166" fontId="0" fillId="0" borderId="0" xfId="3" applyNumberFormat="1" applyFont="1"/>
    <xf numFmtId="16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38" fillId="0" borderId="0" xfId="2" applyFont="1" applyAlignment="1">
      <alignment horizontal="right" wrapText="1"/>
    </xf>
    <xf numFmtId="0" fontId="39" fillId="0" borderId="0" xfId="2" applyFont="1" applyAlignment="1">
      <alignment horizontal="right" wrapText="1"/>
    </xf>
    <xf numFmtId="164" fontId="39" fillId="0" borderId="0" xfId="2" applyNumberFormat="1" applyFont="1" applyAlignment="1">
      <alignment horizontal="right" wrapText="1"/>
    </xf>
    <xf numFmtId="0" fontId="40" fillId="0" borderId="0" xfId="2" applyFont="1" applyAlignment="1">
      <alignment horizontal="right" vertical="top"/>
    </xf>
    <xf numFmtId="1" fontId="41" fillId="0" borderId="0" xfId="2" applyNumberFormat="1" applyFont="1" applyAlignment="1">
      <alignment horizontal="right" vertical="top" shrinkToFit="1"/>
    </xf>
    <xf numFmtId="3" fontId="41" fillId="0" borderId="0" xfId="2" applyNumberFormat="1" applyFont="1" applyAlignment="1">
      <alignment horizontal="right" vertical="top" shrinkToFit="1"/>
    </xf>
    <xf numFmtId="164" fontId="41" fillId="0" borderId="0" xfId="2" applyNumberFormat="1" applyFont="1" applyAlignment="1">
      <alignment horizontal="right" vertical="top" shrinkToFit="1"/>
    </xf>
    <xf numFmtId="0" fontId="33" fillId="0" borderId="0" xfId="2" applyFont="1" applyAlignment="1">
      <alignment horizontal="right" vertical="top"/>
    </xf>
    <xf numFmtId="0" fontId="33" fillId="0" borderId="0" xfId="1" applyFont="1" applyAlignment="1">
      <alignment horizontal="right" vertical="top"/>
    </xf>
    <xf numFmtId="164" fontId="41" fillId="0" borderId="0" xfId="2" applyNumberFormat="1" applyFont="1" applyAlignment="1">
      <alignment horizontal="right" vertical="top"/>
    </xf>
    <xf numFmtId="0" fontId="36" fillId="0" borderId="0" xfId="0" applyFont="1" applyAlignment="1">
      <alignment vertical="top"/>
    </xf>
    <xf numFmtId="10" fontId="0" fillId="0" borderId="13" xfId="0" quotePrefix="1" applyNumberFormat="1" applyBorder="1" applyAlignment="1">
      <alignment horizontal="center"/>
    </xf>
    <xf numFmtId="10" fontId="0" fillId="0" borderId="8" xfId="0" quotePrefix="1" applyNumberFormat="1" applyBorder="1" applyAlignment="1">
      <alignment horizontal="center"/>
    </xf>
    <xf numFmtId="10" fontId="0" fillId="0" borderId="14" xfId="0" quotePrefix="1" applyNumberFormat="1" applyBorder="1" applyAlignment="1">
      <alignment horizontal="center"/>
    </xf>
    <xf numFmtId="10" fontId="0" fillId="0" borderId="11" xfId="0" quotePrefix="1" applyNumberFormat="1" applyBorder="1" applyAlignment="1">
      <alignment horizontal="center"/>
    </xf>
    <xf numFmtId="164" fontId="0" fillId="0" borderId="8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6" fillId="0" borderId="6" xfId="0" applyFont="1" applyBorder="1" applyAlignment="1">
      <alignment horizontal="center" wrapText="1"/>
    </xf>
    <xf numFmtId="0" fontId="0" fillId="0" borderId="6" xfId="0" quotePrefix="1" applyBorder="1" applyAlignment="1">
      <alignment horizontal="center"/>
    </xf>
    <xf numFmtId="10" fontId="0" fillId="0" borderId="6" xfId="0" quotePrefix="1" applyNumberFormat="1" applyBorder="1" applyAlignment="1">
      <alignment horizontal="center"/>
    </xf>
    <xf numFmtId="0" fontId="37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3" fillId="0" borderId="11" xfId="0" applyFont="1" applyBorder="1" applyAlignment="1">
      <alignment horizontal="right"/>
    </xf>
    <xf numFmtId="0" fontId="23" fillId="0" borderId="7" xfId="0" applyFont="1" applyBorder="1" applyAlignment="1">
      <alignment horizontal="right"/>
    </xf>
    <xf numFmtId="0" fontId="23" fillId="0" borderId="3" xfId="0" applyFont="1" applyBorder="1" applyAlignment="1">
      <alignment horizontal="right"/>
    </xf>
    <xf numFmtId="0" fontId="23" fillId="0" borderId="5" xfId="0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0" fontId="0" fillId="0" borderId="1" xfId="0" applyNumberFormat="1" applyBorder="1" applyAlignment="1">
      <alignment horizontal="right"/>
    </xf>
    <xf numFmtId="0" fontId="0" fillId="5" borderId="1" xfId="0" quotePrefix="1" applyFill="1" applyBorder="1" applyAlignment="1">
      <alignment horizontal="center"/>
    </xf>
    <xf numFmtId="10" fontId="0" fillId="16" borderId="1" xfId="0" quotePrefix="1" applyNumberFormat="1" applyFill="1" applyBorder="1" applyAlignment="1">
      <alignment horizontal="center"/>
    </xf>
    <xf numFmtId="10" fontId="0" fillId="17" borderId="1" xfId="0" quotePrefix="1" applyNumberFormat="1" applyFill="1" applyBorder="1" applyAlignment="1">
      <alignment horizontal="center"/>
    </xf>
    <xf numFmtId="0" fontId="0" fillId="0" borderId="13" xfId="0" applyBorder="1"/>
    <xf numFmtId="0" fontId="0" fillId="0" borderId="10" xfId="0" applyBorder="1"/>
    <xf numFmtId="0" fontId="23" fillId="0" borderId="12" xfId="0" applyFont="1" applyBorder="1" applyAlignment="1">
      <alignment horizontal="right"/>
    </xf>
    <xf numFmtId="0" fontId="23" fillId="0" borderId="9" xfId="0" applyFont="1" applyBorder="1" applyAlignment="1">
      <alignment horizontal="right"/>
    </xf>
    <xf numFmtId="0" fontId="44" fillId="0" borderId="0" xfId="0" applyFont="1" applyAlignment="1">
      <alignment horizontal="left" vertical="top"/>
    </xf>
    <xf numFmtId="0" fontId="42" fillId="0" borderId="7" xfId="0" applyFon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42" fillId="0" borderId="0" xfId="2" applyFont="1" applyAlignment="1">
      <alignment horizontal="right" vertical="top"/>
    </xf>
    <xf numFmtId="167" fontId="45" fillId="0" borderId="0" xfId="4" applyNumberFormat="1" applyAlignment="1">
      <alignment horizontal="right"/>
    </xf>
    <xf numFmtId="0" fontId="31" fillId="0" borderId="1" xfId="0" applyFont="1" applyBorder="1" applyAlignment="1">
      <alignment horizontal="left" vertical="top" wrapText="1"/>
    </xf>
    <xf numFmtId="0" fontId="24" fillId="0" borderId="1" xfId="0" quotePrefix="1" applyFont="1" applyBorder="1" applyAlignment="1">
      <alignment horizontal="left" vertical="top" wrapText="1"/>
    </xf>
    <xf numFmtId="0" fontId="32" fillId="14" borderId="1" xfId="0" applyFont="1" applyFill="1" applyBorder="1" applyAlignment="1">
      <alignment vertical="top"/>
    </xf>
    <xf numFmtId="0" fontId="32" fillId="14" borderId="1" xfId="0" applyFont="1" applyFill="1" applyBorder="1" applyAlignment="1">
      <alignment horizontal="left" vertical="top" wrapText="1"/>
    </xf>
    <xf numFmtId="0" fontId="26" fillId="13" borderId="1" xfId="0" applyFont="1" applyFill="1" applyBorder="1" applyAlignment="1">
      <alignment horizontal="left" vertical="center" wrapText="1"/>
    </xf>
    <xf numFmtId="0" fontId="28" fillId="12" borderId="1" xfId="0" applyFont="1" applyFill="1" applyBorder="1" applyAlignment="1">
      <alignment horizontal="left" vertical="center"/>
    </xf>
    <xf numFmtId="0" fontId="32" fillId="14" borderId="1" xfId="0" applyFont="1" applyFill="1" applyBorder="1" applyAlignment="1">
      <alignment vertical="top" wrapText="1"/>
    </xf>
    <xf numFmtId="0" fontId="24" fillId="14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46" fillId="18" borderId="3" xfId="0" applyFont="1" applyFill="1" applyBorder="1" applyAlignment="1">
      <alignment horizontal="left" vertical="center"/>
    </xf>
    <xf numFmtId="0" fontId="24" fillId="18" borderId="4" xfId="0" applyFont="1" applyFill="1" applyBorder="1" applyAlignment="1">
      <alignment horizontal="left" vertical="center"/>
    </xf>
    <xf numFmtId="0" fontId="25" fillId="18" borderId="4" xfId="0" applyFont="1" applyFill="1" applyBorder="1" applyAlignment="1">
      <alignment horizontal="right" vertical="center"/>
    </xf>
    <xf numFmtId="0" fontId="32" fillId="18" borderId="1" xfId="0" applyFont="1" applyFill="1" applyBorder="1" applyAlignment="1">
      <alignment vertical="top" wrapText="1"/>
    </xf>
    <xf numFmtId="0" fontId="29" fillId="18" borderId="1" xfId="0" quotePrefix="1" applyFont="1" applyFill="1" applyBorder="1" applyAlignment="1">
      <alignment horizontal="left" vertical="top" wrapText="1"/>
    </xf>
    <xf numFmtId="0" fontId="29" fillId="18" borderId="1" xfId="0" applyFont="1" applyFill="1" applyBorder="1" applyAlignment="1">
      <alignment horizontal="left" vertical="top" wrapText="1"/>
    </xf>
    <xf numFmtId="0" fontId="31" fillId="18" borderId="1" xfId="0" applyFont="1" applyFill="1" applyBorder="1" applyAlignment="1">
      <alignment horizontal="left" vertical="top" wrapText="1"/>
    </xf>
    <xf numFmtId="0" fontId="46" fillId="0" borderId="9" xfId="0" applyFont="1" applyBorder="1" applyAlignment="1">
      <alignment horizontal="left" vertical="center"/>
    </xf>
    <xf numFmtId="0" fontId="24" fillId="0" borderId="9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/>
    </xf>
    <xf numFmtId="0" fontId="25" fillId="0" borderId="13" xfId="0" applyFont="1" applyBorder="1" applyAlignment="1">
      <alignment horizontal="right" vertical="top"/>
    </xf>
    <xf numFmtId="0" fontId="25" fillId="0" borderId="14" xfId="0" applyFont="1" applyBorder="1" applyAlignment="1">
      <alignment horizontal="center" vertical="top"/>
    </xf>
    <xf numFmtId="0" fontId="25" fillId="0" borderId="10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right" vertical="top"/>
    </xf>
    <xf numFmtId="0" fontId="24" fillId="0" borderId="0" xfId="0" applyFont="1" applyAlignment="1">
      <alignment horizontal="center" vertical="top"/>
    </xf>
    <xf numFmtId="0" fontId="24" fillId="0" borderId="9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right" vertical="top"/>
    </xf>
    <xf numFmtId="0" fontId="24" fillId="0" borderId="8" xfId="0" applyFont="1" applyBorder="1" applyAlignment="1">
      <alignment horizontal="center" vertical="top"/>
    </xf>
    <xf numFmtId="0" fontId="24" fillId="0" borderId="7" xfId="0" applyFont="1" applyBorder="1" applyAlignment="1">
      <alignment horizontal="left" vertical="top" wrapText="1"/>
    </xf>
    <xf numFmtId="0" fontId="24" fillId="0" borderId="3" xfId="0" quotePrefix="1" applyFont="1" applyBorder="1" applyAlignment="1">
      <alignment horizontal="left" vertical="top" wrapText="1"/>
    </xf>
    <xf numFmtId="0" fontId="29" fillId="0" borderId="3" xfId="0" applyFont="1" applyBorder="1" applyAlignment="1">
      <alignment horizontal="left" vertical="top" wrapText="1"/>
    </xf>
    <xf numFmtId="0" fontId="29" fillId="18" borderId="3" xfId="0" applyFont="1" applyFill="1" applyBorder="1" applyAlignment="1">
      <alignment horizontal="left" vertical="top" wrapText="1"/>
    </xf>
    <xf numFmtId="0" fontId="29" fillId="0" borderId="3" xfId="0" quotePrefix="1" applyFont="1" applyBorder="1" applyAlignment="1">
      <alignment horizontal="left" vertical="top" wrapText="1"/>
    </xf>
    <xf numFmtId="0" fontId="30" fillId="0" borderId="3" xfId="0" applyFont="1" applyBorder="1" applyAlignment="1">
      <alignment horizontal="left" vertical="top" wrapText="1"/>
    </xf>
    <xf numFmtId="0" fontId="29" fillId="18" borderId="3" xfId="0" quotePrefix="1" applyFont="1" applyFill="1" applyBorder="1" applyAlignment="1">
      <alignment horizontal="left" vertical="top" wrapText="1"/>
    </xf>
    <xf numFmtId="0" fontId="24" fillId="0" borderId="12" xfId="0" applyFont="1" applyBorder="1" applyAlignment="1">
      <alignment vertical="center" wrapText="1"/>
    </xf>
    <xf numFmtId="0" fontId="24" fillId="0" borderId="12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/>
    </xf>
    <xf numFmtId="0" fontId="31" fillId="0" borderId="12" xfId="0" quotePrefix="1" applyFont="1" applyBorder="1" applyAlignment="1">
      <alignment horizontal="left" vertical="top" wrapText="1"/>
    </xf>
    <xf numFmtId="0" fontId="28" fillId="0" borderId="12" xfId="0" quotePrefix="1" applyFont="1" applyBorder="1" applyAlignment="1">
      <alignment horizontal="left" vertical="top" wrapText="1"/>
    </xf>
    <xf numFmtId="0" fontId="24" fillId="0" borderId="12" xfId="0" applyFont="1" applyBorder="1" applyAlignment="1">
      <alignment horizontal="left" vertical="top" wrapText="1"/>
    </xf>
    <xf numFmtId="0" fontId="24" fillId="0" borderId="12" xfId="0" quotePrefix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3" fillId="8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21" fillId="0" borderId="0" xfId="5" applyFont="1" applyAlignment="1">
      <alignment horizontal="left" vertical="top"/>
    </xf>
    <xf numFmtId="164" fontId="21" fillId="0" borderId="0" xfId="5" applyNumberFormat="1" applyFont="1" applyAlignment="1">
      <alignment horizontal="right" vertical="top"/>
    </xf>
    <xf numFmtId="0" fontId="21" fillId="0" borderId="0" xfId="5" applyFont="1" applyAlignment="1">
      <alignment horizontal="left" vertical="top" wrapText="1"/>
    </xf>
    <xf numFmtId="164" fontId="21" fillId="0" borderId="0" xfId="5" applyNumberFormat="1" applyFont="1" applyAlignment="1">
      <alignment horizontal="right" vertical="top" shrinkToFit="1"/>
    </xf>
    <xf numFmtId="1" fontId="21" fillId="0" borderId="0" xfId="5" applyNumberFormat="1" applyFont="1" applyAlignment="1">
      <alignment horizontal="left" vertical="top" shrinkToFit="1"/>
    </xf>
    <xf numFmtId="3" fontId="21" fillId="0" borderId="0" xfId="5" applyNumberFormat="1" applyFont="1" applyAlignment="1">
      <alignment horizontal="left" vertical="top" shrinkToFit="1"/>
    </xf>
    <xf numFmtId="0" fontId="48" fillId="0" borderId="0" xfId="5" applyFont="1" applyAlignment="1">
      <alignment horizontal="left" vertical="top"/>
    </xf>
    <xf numFmtId="0" fontId="4" fillId="0" borderId="0" xfId="5" applyFont="1" applyAlignment="1">
      <alignment horizontal="left" vertical="top"/>
    </xf>
    <xf numFmtId="0" fontId="4" fillId="0" borderId="0" xfId="5" applyFont="1" applyAlignment="1">
      <alignment horizontal="right" vertical="top"/>
    </xf>
    <xf numFmtId="0" fontId="2" fillId="0" borderId="0" xfId="5" applyFont="1" applyAlignment="1">
      <alignment horizontal="right" vertical="top"/>
    </xf>
    <xf numFmtId="164" fontId="2" fillId="0" borderId="0" xfId="5" applyNumberFormat="1" applyFont="1" applyAlignment="1">
      <alignment horizontal="right" vertical="top" shrinkToFit="1"/>
    </xf>
    <xf numFmtId="3" fontId="2" fillId="0" borderId="0" xfId="5" applyNumberFormat="1" applyFont="1" applyAlignment="1">
      <alignment horizontal="left" vertical="top" shrinkToFit="1"/>
    </xf>
    <xf numFmtId="1" fontId="2" fillId="0" borderId="0" xfId="5" applyNumberFormat="1" applyFont="1" applyAlignment="1">
      <alignment horizontal="left" vertical="top" shrinkToFit="1"/>
    </xf>
    <xf numFmtId="0" fontId="2" fillId="0" borderId="0" xfId="1" applyFont="1" applyAlignment="1">
      <alignment horizontal="left" vertical="top"/>
    </xf>
    <xf numFmtId="0" fontId="19" fillId="0" borderId="0" xfId="5" applyFont="1" applyAlignment="1">
      <alignment horizontal="left" vertical="top" wrapText="1"/>
    </xf>
    <xf numFmtId="3" fontId="21" fillId="0" borderId="0" xfId="5" applyNumberFormat="1" applyFont="1" applyAlignment="1">
      <alignment horizontal="left" vertical="top"/>
    </xf>
    <xf numFmtId="0" fontId="2" fillId="0" borderId="0" xfId="5" applyFont="1" applyAlignment="1">
      <alignment horizontal="left" vertical="top" wrapText="1"/>
    </xf>
    <xf numFmtId="0" fontId="2" fillId="0" borderId="0" xfId="5" applyFont="1" applyAlignment="1">
      <alignment vertical="top" wrapText="1"/>
    </xf>
    <xf numFmtId="164" fontId="2" fillId="0" borderId="0" xfId="5" applyNumberFormat="1" applyFont="1" applyAlignment="1">
      <alignment vertical="top" wrapText="1"/>
    </xf>
    <xf numFmtId="0" fontId="3" fillId="0" borderId="0" xfId="5" applyFont="1" applyAlignment="1">
      <alignment vertical="top" wrapText="1"/>
    </xf>
    <xf numFmtId="0" fontId="4" fillId="0" borderId="0" xfId="5" applyFont="1" applyAlignment="1">
      <alignment horizontal="left" vertical="top" wrapText="1"/>
    </xf>
    <xf numFmtId="164" fontId="21" fillId="0" borderId="0" xfId="5" applyNumberFormat="1" applyFont="1" applyAlignment="1">
      <alignment horizontal="right" vertical="top" wrapText="1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11" borderId="0" xfId="0" applyFill="1"/>
    <xf numFmtId="0" fontId="0" fillId="5" borderId="0" xfId="0" applyFill="1"/>
    <xf numFmtId="0" fontId="0" fillId="19" borderId="0" xfId="0" applyFill="1"/>
    <xf numFmtId="0" fontId="0" fillId="20" borderId="0" xfId="0" applyFill="1"/>
    <xf numFmtId="0" fontId="29" fillId="0" borderId="0" xfId="0" applyFont="1" applyAlignment="1">
      <alignment horizontal="left" vertical="top"/>
    </xf>
    <xf numFmtId="0" fontId="21" fillId="21" borderId="0" xfId="5" applyFont="1" applyFill="1" applyAlignment="1">
      <alignment horizontal="left" vertical="top" wrapText="1"/>
    </xf>
    <xf numFmtId="0" fontId="21" fillId="21" borderId="0" xfId="1" applyFont="1" applyFill="1" applyAlignment="1">
      <alignment horizontal="left" vertical="top"/>
    </xf>
    <xf numFmtId="1" fontId="2" fillId="0" borderId="0" xfId="1" applyNumberFormat="1" applyFont="1" applyAlignment="1">
      <alignment horizontal="left" vertical="top"/>
    </xf>
    <xf numFmtId="0" fontId="3" fillId="0" borderId="0" xfId="1" applyFont="1" applyAlignment="1">
      <alignment horizontal="left" vertical="top"/>
    </xf>
    <xf numFmtId="0" fontId="2" fillId="0" borderId="0" xfId="5" applyFont="1" applyAlignment="1">
      <alignment horizontal="left" vertical="top"/>
    </xf>
    <xf numFmtId="164" fontId="2" fillId="0" borderId="0" xfId="6" applyNumberFormat="1" applyFont="1" applyAlignment="1">
      <alignment horizontal="right" vertical="top"/>
    </xf>
    <xf numFmtId="0" fontId="4" fillId="21" borderId="0" xfId="5" applyFont="1" applyFill="1" applyAlignment="1">
      <alignment horizontal="left" vertical="top" wrapText="1"/>
    </xf>
    <xf numFmtId="0" fontId="3" fillId="0" borderId="0" xfId="5" applyFont="1" applyAlignment="1">
      <alignment horizontal="left" vertical="top" wrapText="1"/>
    </xf>
    <xf numFmtId="0" fontId="51" fillId="0" borderId="0" xfId="5" applyFont="1" applyAlignment="1">
      <alignment horizontal="left" vertical="top" wrapText="1"/>
    </xf>
    <xf numFmtId="1" fontId="2" fillId="0" borderId="0" xfId="5" applyNumberFormat="1" applyFont="1" applyAlignment="1">
      <alignment horizontal="left" vertical="top"/>
    </xf>
    <xf numFmtId="3" fontId="2" fillId="0" borderId="0" xfId="5" applyNumberFormat="1" applyFont="1" applyAlignment="1">
      <alignment horizontal="left" vertical="top"/>
    </xf>
    <xf numFmtId="164" fontId="2" fillId="0" borderId="0" xfId="5" applyNumberFormat="1" applyFont="1" applyAlignment="1">
      <alignment horizontal="right" vertical="top"/>
    </xf>
    <xf numFmtId="0" fontId="4" fillId="21" borderId="0" xfId="1" applyFont="1" applyFill="1" applyAlignment="1">
      <alignment horizontal="left" vertical="top"/>
    </xf>
    <xf numFmtId="0" fontId="51" fillId="0" borderId="0" xfId="1" applyFont="1" applyAlignment="1">
      <alignment horizontal="left" vertical="top"/>
    </xf>
    <xf numFmtId="168" fontId="2" fillId="0" borderId="0" xfId="6" applyNumberFormat="1" applyFont="1" applyAlignment="1">
      <alignment horizontal="right" vertical="top" shrinkToFit="1"/>
    </xf>
    <xf numFmtId="0" fontId="21" fillId="11" borderId="0" xfId="5" applyFont="1" applyFill="1" applyAlignment="1">
      <alignment horizontal="left" vertical="top" wrapText="1"/>
    </xf>
    <xf numFmtId="1" fontId="21" fillId="11" borderId="0" xfId="5" applyNumberFormat="1" applyFont="1" applyFill="1" applyAlignment="1">
      <alignment horizontal="left" vertical="top" shrinkToFit="1"/>
    </xf>
    <xf numFmtId="3" fontId="21" fillId="11" borderId="0" xfId="5" applyNumberFormat="1" applyFont="1" applyFill="1" applyAlignment="1">
      <alignment horizontal="left" vertical="top" shrinkToFit="1"/>
    </xf>
    <xf numFmtId="164" fontId="21" fillId="11" borderId="0" xfId="5" applyNumberFormat="1" applyFont="1" applyFill="1" applyAlignment="1">
      <alignment horizontal="right" vertical="top" shrinkToFit="1"/>
    </xf>
    <xf numFmtId="0" fontId="21" fillId="11" borderId="0" xfId="1" applyFont="1" applyFill="1" applyAlignment="1">
      <alignment horizontal="left" vertical="top"/>
    </xf>
    <xf numFmtId="0" fontId="21" fillId="11" borderId="0" xfId="5" applyFont="1" applyFill="1" applyAlignment="1">
      <alignment horizontal="left" vertical="top"/>
    </xf>
    <xf numFmtId="1" fontId="4" fillId="11" borderId="0" xfId="5" applyNumberFormat="1" applyFont="1" applyFill="1" applyAlignment="1">
      <alignment horizontal="left" vertical="top" shrinkToFit="1"/>
    </xf>
    <xf numFmtId="3" fontId="21" fillId="11" borderId="0" xfId="5" applyNumberFormat="1" applyFont="1" applyFill="1" applyAlignment="1">
      <alignment horizontal="left" vertical="top"/>
    </xf>
    <xf numFmtId="164" fontId="21" fillId="11" borderId="0" xfId="5" applyNumberFormat="1" applyFont="1" applyFill="1" applyAlignment="1">
      <alignment horizontal="right" vertical="top"/>
    </xf>
    <xf numFmtId="0" fontId="4" fillId="11" borderId="0" xfId="1" applyFont="1" applyFill="1" applyAlignment="1">
      <alignment horizontal="left" vertical="top"/>
    </xf>
    <xf numFmtId="1" fontId="21" fillId="11" borderId="0" xfId="1" applyNumberFormat="1" applyFont="1" applyFill="1" applyAlignment="1">
      <alignment horizontal="left" vertical="top"/>
    </xf>
    <xf numFmtId="0" fontId="3" fillId="8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29" fillId="0" borderId="2" xfId="0" quotePrefix="1" applyFont="1" applyBorder="1" applyAlignment="1">
      <alignment horizontal="left" vertical="top" wrapText="1"/>
    </xf>
    <xf numFmtId="0" fontId="29" fillId="0" borderId="48" xfId="0" quotePrefix="1" applyFont="1" applyBorder="1" applyAlignment="1">
      <alignment horizontal="left" vertical="top" wrapText="1"/>
    </xf>
    <xf numFmtId="0" fontId="29" fillId="0" borderId="6" xfId="0" quotePrefix="1" applyFont="1" applyBorder="1" applyAlignment="1">
      <alignment horizontal="left" vertical="top" wrapText="1"/>
    </xf>
    <xf numFmtId="0" fontId="28" fillId="0" borderId="2" xfId="0" applyFont="1" applyBorder="1" applyAlignment="1">
      <alignment horizontal="left" vertical="top" wrapText="1"/>
    </xf>
    <xf numFmtId="0" fontId="28" fillId="0" borderId="48" xfId="0" applyFont="1" applyBorder="1" applyAlignment="1">
      <alignment horizontal="left" vertical="top" wrapText="1"/>
    </xf>
    <xf numFmtId="0" fontId="30" fillId="0" borderId="2" xfId="0" applyFont="1" applyBorder="1" applyAlignment="1">
      <alignment horizontal="left" vertical="top" wrapText="1"/>
    </xf>
    <xf numFmtId="0" fontId="30" fillId="0" borderId="48" xfId="0" applyFont="1" applyBorder="1" applyAlignment="1">
      <alignment horizontal="left" vertical="top" wrapText="1"/>
    </xf>
    <xf numFmtId="0" fontId="28" fillId="0" borderId="2" xfId="0" quotePrefix="1" applyFont="1" applyBorder="1" applyAlignment="1">
      <alignment horizontal="left" vertical="top" wrapText="1"/>
    </xf>
    <xf numFmtId="0" fontId="28" fillId="0" borderId="6" xfId="0" quotePrefix="1" applyFont="1" applyBorder="1" applyAlignment="1">
      <alignment horizontal="left" vertical="top" wrapText="1"/>
    </xf>
    <xf numFmtId="0" fontId="28" fillId="0" borderId="48" xfId="0" quotePrefix="1" applyFont="1" applyBorder="1" applyAlignment="1">
      <alignment horizontal="left" vertical="top" wrapText="1"/>
    </xf>
    <xf numFmtId="0" fontId="29" fillId="0" borderId="2" xfId="0" quotePrefix="1" applyFont="1" applyBorder="1" applyAlignment="1">
      <alignment horizontal="center" vertical="top" wrapText="1"/>
    </xf>
    <xf numFmtId="0" fontId="29" fillId="0" borderId="6" xfId="0" quotePrefix="1" applyFont="1" applyBorder="1" applyAlignment="1">
      <alignment horizontal="center" vertical="top" wrapText="1"/>
    </xf>
    <xf numFmtId="0" fontId="29" fillId="0" borderId="48" xfId="0" quotePrefix="1" applyFont="1" applyBorder="1" applyAlignment="1">
      <alignment horizontal="center" vertical="top" wrapText="1"/>
    </xf>
    <xf numFmtId="0" fontId="24" fillId="0" borderId="2" xfId="0" quotePrefix="1" applyFont="1" applyBorder="1" applyAlignment="1">
      <alignment horizontal="left" vertical="top" wrapText="1"/>
    </xf>
    <xf numFmtId="0" fontId="24" fillId="0" borderId="6" xfId="0" quotePrefix="1" applyFont="1" applyBorder="1" applyAlignment="1">
      <alignment horizontal="left" vertical="top" wrapText="1"/>
    </xf>
    <xf numFmtId="0" fontId="24" fillId="0" borderId="48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3" fillId="0" borderId="8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</cellXfs>
  <cellStyles count="7">
    <cellStyle name="Comma" xfId="3" builtinId="3"/>
    <cellStyle name="Currency" xfId="6" builtinId="4"/>
    <cellStyle name="Normal" xfId="0" builtinId="0"/>
    <cellStyle name="Normal 2" xfId="1" xr:uid="{D00A5BE9-DBC0-4AAA-8818-3A499EFB8A5C}"/>
    <cellStyle name="Normal 3" xfId="2" xr:uid="{F643CDE7-C226-4C9C-A3B6-E6B743D27BDA}"/>
    <cellStyle name="Normal 3 2" xfId="5" xr:uid="{461C7AF3-2F8C-46E9-8C43-0AC3CBA74F9A}"/>
    <cellStyle name="Normal 4" xfId="4" xr:uid="{7872B0CC-20E7-42A8-ABC4-5F03437A99D4}"/>
  </cellStyles>
  <dxfs count="14">
    <dxf>
      <fill>
        <patternFill>
          <bgColor rgb="FFFFB7B7"/>
        </patternFill>
      </fill>
    </dxf>
    <dxf>
      <fill>
        <patternFill>
          <bgColor theme="7" tint="0.59996337778862885"/>
        </patternFill>
      </fill>
    </dxf>
    <dxf>
      <fill>
        <patternFill>
          <bgColor rgb="FFFFB7B7"/>
        </patternFill>
      </fill>
    </dxf>
    <dxf>
      <fill>
        <patternFill>
          <bgColor theme="7" tint="0.59996337778862885"/>
        </patternFill>
      </fill>
    </dxf>
    <dxf>
      <fill>
        <patternFill>
          <bgColor rgb="FFFFB7B7"/>
        </patternFill>
      </fill>
    </dxf>
    <dxf>
      <fill>
        <patternFill>
          <bgColor theme="7" tint="0.59996337778862885"/>
        </patternFill>
      </fill>
    </dxf>
    <dxf>
      <fill>
        <patternFill>
          <bgColor rgb="FFFFB7B7"/>
        </patternFill>
      </fill>
    </dxf>
    <dxf>
      <fill>
        <patternFill>
          <bgColor theme="7" tint="0.59996337778862885"/>
        </patternFill>
      </fill>
    </dxf>
    <dxf>
      <fill>
        <patternFill>
          <bgColor rgb="FFFFB7B7"/>
        </patternFill>
      </fill>
    </dxf>
    <dxf>
      <fill>
        <patternFill>
          <bgColor theme="7" tint="0.59996337778862885"/>
        </patternFill>
      </fill>
    </dxf>
    <dxf>
      <fill>
        <patternFill>
          <bgColor rgb="FFFFB7B7"/>
        </patternFill>
      </fill>
    </dxf>
    <dxf>
      <fill>
        <patternFill>
          <bgColor theme="7" tint="0.59996337778862885"/>
        </patternFill>
      </fill>
    </dxf>
    <dxf>
      <fill>
        <patternFill>
          <bgColor rgb="FFFFB7B7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C8E8EA"/>
      <color rgb="FF8CCDD2"/>
      <color rgb="FFFF6743"/>
      <color rgb="FFDAC2EC"/>
      <color rgb="FFFF3300"/>
      <color rgb="FFFFA7A7"/>
      <color rgb="FFFFB9B9"/>
      <color rgb="FFFFB7B7"/>
      <color rgb="FFFFBDBD"/>
      <color rgb="FF2E76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390525</xdr:colOff>
      <xdr:row>1</xdr:row>
      <xdr:rowOff>142876</xdr:rowOff>
    </xdr:from>
    <xdr:to>
      <xdr:col>20</xdr:col>
      <xdr:colOff>260759</xdr:colOff>
      <xdr:row>16</xdr:row>
      <xdr:rowOff>93102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69A95F5-F03F-430D-BAFC-38B0596E4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0750" y="381001"/>
          <a:ext cx="5356634" cy="2998226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458E8-A69F-4F26-924B-5442D69C1076}">
  <sheetPr>
    <tabColor rgb="FFFF6743"/>
  </sheetPr>
  <dimension ref="A1:B5"/>
  <sheetViews>
    <sheetView workbookViewId="0">
      <selection activeCell="L21" sqref="L21"/>
    </sheetView>
  </sheetViews>
  <sheetFormatPr defaultRowHeight="14.5" x14ac:dyDescent="0.35"/>
  <cols>
    <col min="1" max="1" width="4.7265625" customWidth="1"/>
  </cols>
  <sheetData>
    <row r="1" spans="1:2" x14ac:dyDescent="0.35">
      <c r="A1" t="s">
        <v>95</v>
      </c>
    </row>
    <row r="3" spans="1:2" x14ac:dyDescent="0.35">
      <c r="A3" t="s">
        <v>81</v>
      </c>
      <c r="B3" t="s">
        <v>82</v>
      </c>
    </row>
    <row r="5" spans="1:2" x14ac:dyDescent="0.35">
      <c r="A5" t="s">
        <v>83</v>
      </c>
      <c r="B5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E3631-C42E-4A37-B175-44F7A4D234E1}">
  <sheetPr>
    <tabColor theme="9" tint="-0.249977111117893"/>
    <pageSetUpPr fitToPage="1"/>
  </sheetPr>
  <dimension ref="A1:M80"/>
  <sheetViews>
    <sheetView showGridLines="0" showRuler="0" zoomScale="120" zoomScaleNormal="120" zoomScaleSheetLayoutView="100" zoomScalePageLayoutView="90" workbookViewId="0">
      <selection activeCell="I74" sqref="I74"/>
    </sheetView>
  </sheetViews>
  <sheetFormatPr defaultColWidth="8.81640625" defaultRowHeight="13" x14ac:dyDescent="0.35"/>
  <cols>
    <col min="1" max="2" width="10.453125" style="1" customWidth="1"/>
    <col min="3" max="3" width="11.453125" style="1" customWidth="1"/>
    <col min="4" max="4" width="17.1796875" style="1" customWidth="1"/>
    <col min="5" max="5" width="17" style="1" customWidth="1"/>
    <col min="6" max="6" width="16.54296875" style="1" customWidth="1"/>
    <col min="7" max="12" width="13.7265625" style="1" customWidth="1"/>
    <col min="13" max="13" width="26.1796875" style="106" customWidth="1"/>
    <col min="14" max="14" width="22" style="1" customWidth="1"/>
    <col min="15" max="20" width="16.26953125" style="1" customWidth="1"/>
    <col min="21" max="21" width="19" style="1" customWidth="1"/>
    <col min="22" max="16384" width="8.81640625" style="1"/>
  </cols>
  <sheetData>
    <row r="1" spans="1:13" x14ac:dyDescent="0.35">
      <c r="B1" s="107"/>
      <c r="C1" s="109" t="s">
        <v>77</v>
      </c>
      <c r="D1" s="110"/>
      <c r="E1" s="110"/>
      <c r="F1" s="111" t="s">
        <v>78</v>
      </c>
      <c r="G1" s="110"/>
      <c r="H1" s="110"/>
      <c r="I1" s="112" t="s">
        <v>79</v>
      </c>
      <c r="M1" s="1"/>
    </row>
    <row r="2" spans="1:13" x14ac:dyDescent="0.35">
      <c r="B2" s="112" t="s">
        <v>80</v>
      </c>
      <c r="C2" s="107" t="s">
        <v>138</v>
      </c>
      <c r="D2" s="3"/>
      <c r="E2" s="3"/>
      <c r="F2" s="107" t="s">
        <v>139</v>
      </c>
      <c r="G2" s="3"/>
      <c r="H2" s="3"/>
      <c r="I2" s="108" t="s">
        <v>137</v>
      </c>
      <c r="M2" s="1"/>
    </row>
    <row r="3" spans="1:13" x14ac:dyDescent="0.35">
      <c r="B3" s="112" t="s">
        <v>103</v>
      </c>
      <c r="C3" s="113" t="s">
        <v>104</v>
      </c>
      <c r="D3" s="3"/>
      <c r="E3" s="3"/>
      <c r="F3" s="107" t="s">
        <v>105</v>
      </c>
      <c r="G3" s="3"/>
      <c r="H3" s="3"/>
      <c r="I3" s="108" t="s">
        <v>106</v>
      </c>
      <c r="M3" s="1"/>
    </row>
    <row r="4" spans="1:13" x14ac:dyDescent="0.35">
      <c r="B4" s="112" t="s">
        <v>129</v>
      </c>
      <c r="C4" s="113" t="s">
        <v>134</v>
      </c>
      <c r="D4" s="3"/>
      <c r="E4" s="3"/>
      <c r="F4" s="107" t="s">
        <v>130</v>
      </c>
      <c r="G4" s="3"/>
      <c r="H4" s="3"/>
      <c r="I4" s="108" t="s">
        <v>131</v>
      </c>
      <c r="M4" s="1"/>
    </row>
    <row r="5" spans="1:13" x14ac:dyDescent="0.35">
      <c r="B5" s="112" t="s">
        <v>88</v>
      </c>
      <c r="C5" s="107" t="s">
        <v>89</v>
      </c>
      <c r="D5" s="3" t="s">
        <v>133</v>
      </c>
      <c r="E5" s="3"/>
      <c r="F5" s="107" t="s">
        <v>32</v>
      </c>
      <c r="G5" s="108"/>
      <c r="H5" s="3" t="s">
        <v>135</v>
      </c>
      <c r="I5" s="108" t="s">
        <v>132</v>
      </c>
      <c r="M5" s="1"/>
    </row>
    <row r="6" spans="1:13" x14ac:dyDescent="0.35">
      <c r="B6" s="112" t="s">
        <v>90</v>
      </c>
      <c r="C6" s="3" t="s">
        <v>91</v>
      </c>
      <c r="D6" s="3"/>
      <c r="E6" s="108" t="s">
        <v>92</v>
      </c>
      <c r="F6" s="3"/>
      <c r="G6" s="108" t="s">
        <v>94</v>
      </c>
      <c r="H6" s="3"/>
      <c r="I6" s="108" t="s">
        <v>93</v>
      </c>
      <c r="M6" s="1"/>
    </row>
    <row r="7" spans="1:13" x14ac:dyDescent="0.35">
      <c r="C7" s="37"/>
      <c r="M7" s="1"/>
    </row>
    <row r="8" spans="1:13" x14ac:dyDescent="0.35">
      <c r="C8" s="37"/>
      <c r="M8" s="1"/>
    </row>
    <row r="9" spans="1:13" x14ac:dyDescent="0.35">
      <c r="A9" s="20" t="s">
        <v>23</v>
      </c>
      <c r="B9" s="79" t="s">
        <v>25</v>
      </c>
      <c r="C9" s="35"/>
      <c r="E9" s="123"/>
      <c r="F9" s="117"/>
      <c r="I9" s="117"/>
      <c r="L9" s="38"/>
      <c r="M9" s="1"/>
    </row>
    <row r="10" spans="1:13" x14ac:dyDescent="0.35">
      <c r="A10" s="17" t="s">
        <v>53</v>
      </c>
      <c r="B10" s="80" t="s">
        <v>12</v>
      </c>
      <c r="C10" s="36"/>
      <c r="E10" s="123"/>
      <c r="F10" s="155"/>
      <c r="I10" s="117"/>
      <c r="L10" s="38"/>
      <c r="M10" s="1"/>
    </row>
    <row r="11" spans="1:13" x14ac:dyDescent="0.35">
      <c r="A11" s="17" t="s">
        <v>29</v>
      </c>
      <c r="B11" s="80" t="s">
        <v>152</v>
      </c>
      <c r="C11" s="36"/>
      <c r="E11" s="123"/>
      <c r="F11" s="156"/>
      <c r="I11" s="117"/>
      <c r="L11" s="38"/>
      <c r="M11" s="1"/>
    </row>
    <row r="12" spans="1:13" x14ac:dyDescent="0.35">
      <c r="A12" s="40" t="s">
        <v>121</v>
      </c>
      <c r="B12" s="81" t="s">
        <v>56</v>
      </c>
      <c r="C12" s="19"/>
      <c r="E12" s="123"/>
      <c r="F12" s="156"/>
      <c r="I12" s="117"/>
      <c r="L12" s="38"/>
      <c r="M12" s="1"/>
    </row>
    <row r="13" spans="1:13" x14ac:dyDescent="0.35">
      <c r="A13" s="42" t="s">
        <v>120</v>
      </c>
      <c r="B13" s="82" t="s">
        <v>86</v>
      </c>
      <c r="C13" s="21"/>
      <c r="E13" s="123"/>
      <c r="F13" s="156"/>
      <c r="I13" s="117"/>
      <c r="L13" s="38"/>
      <c r="M13" s="1"/>
    </row>
    <row r="14" spans="1:13" x14ac:dyDescent="0.35">
      <c r="A14" s="42" t="s">
        <v>99</v>
      </c>
      <c r="B14" s="82" t="s">
        <v>87</v>
      </c>
      <c r="C14" s="21"/>
      <c r="E14" s="123"/>
      <c r="F14" s="117"/>
      <c r="I14" s="117"/>
      <c r="J14" s="38"/>
      <c r="L14" s="38"/>
      <c r="M14" s="1"/>
    </row>
    <row r="15" spans="1:13" x14ac:dyDescent="0.35">
      <c r="A15" s="22"/>
      <c r="B15" s="82" t="s">
        <v>101</v>
      </c>
      <c r="C15" s="21"/>
      <c r="E15" s="123"/>
      <c r="H15" s="38"/>
      <c r="J15" s="38"/>
      <c r="L15" s="38"/>
      <c r="M15" s="1"/>
    </row>
    <row r="16" spans="1:13" x14ac:dyDescent="0.35">
      <c r="A16" s="22"/>
      <c r="B16" s="82" t="s">
        <v>122</v>
      </c>
      <c r="C16" s="21"/>
      <c r="F16" s="37"/>
      <c r="M16" s="1"/>
    </row>
    <row r="17" spans="1:13" x14ac:dyDescent="0.35">
      <c r="A17" s="41"/>
      <c r="B17" s="39" t="s">
        <v>100</v>
      </c>
      <c r="C17" s="4"/>
      <c r="E17" s="106"/>
      <c r="M17" s="1"/>
    </row>
    <row r="18" spans="1:13" x14ac:dyDescent="0.35">
      <c r="A18" s="160" t="s">
        <v>150</v>
      </c>
      <c r="B18" s="158" t="s">
        <v>151</v>
      </c>
      <c r="C18" s="159"/>
      <c r="E18" s="106"/>
      <c r="M18" s="1"/>
    </row>
    <row r="19" spans="1:13" x14ac:dyDescent="0.35">
      <c r="A19" s="160" t="s">
        <v>58</v>
      </c>
      <c r="B19" s="158" t="s">
        <v>39</v>
      </c>
      <c r="C19" s="159"/>
      <c r="E19" s="106"/>
      <c r="M19" s="1"/>
    </row>
    <row r="20" spans="1:13" x14ac:dyDescent="0.35">
      <c r="A20" s="23" t="s">
        <v>112</v>
      </c>
      <c r="B20" s="83" t="s">
        <v>24</v>
      </c>
      <c r="C20" s="32"/>
      <c r="E20" s="106"/>
      <c r="M20" s="1"/>
    </row>
    <row r="21" spans="1:13" x14ac:dyDescent="0.35">
      <c r="A21" s="24" t="s">
        <v>113</v>
      </c>
      <c r="B21" s="84" t="s">
        <v>55</v>
      </c>
      <c r="C21" s="33"/>
      <c r="E21" s="106"/>
      <c r="F21" s="121"/>
      <c r="G21" s="119"/>
      <c r="H21" s="119"/>
      <c r="I21" s="122"/>
      <c r="J21" s="119"/>
      <c r="K21" s="119"/>
      <c r="L21" s="123"/>
      <c r="M21" s="1"/>
    </row>
    <row r="22" spans="1:13" x14ac:dyDescent="0.35">
      <c r="A22" s="24" t="s">
        <v>111</v>
      </c>
      <c r="B22" s="84" t="s">
        <v>32</v>
      </c>
      <c r="C22" s="33"/>
      <c r="E22" s="391"/>
      <c r="L22" s="38"/>
      <c r="M22" s="1"/>
    </row>
    <row r="23" spans="1:13" x14ac:dyDescent="0.35">
      <c r="A23" s="24" t="s">
        <v>97</v>
      </c>
      <c r="B23" s="84" t="s">
        <v>98</v>
      </c>
      <c r="C23" s="33"/>
      <c r="E23" s="391"/>
      <c r="L23" s="38"/>
      <c r="M23" s="1"/>
    </row>
    <row r="24" spans="1:13" x14ac:dyDescent="0.35">
      <c r="A24" s="25"/>
      <c r="B24" s="85" t="s">
        <v>15</v>
      </c>
      <c r="C24" s="34"/>
      <c r="E24" s="391"/>
      <c r="M24" s="1"/>
    </row>
    <row r="25" spans="1:13" x14ac:dyDescent="0.35">
      <c r="A25" s="26" t="s">
        <v>59</v>
      </c>
      <c r="B25" s="86" t="s">
        <v>57</v>
      </c>
      <c r="C25" s="29"/>
      <c r="E25" s="391"/>
      <c r="F25" s="116"/>
      <c r="G25" s="117"/>
      <c r="H25" s="116"/>
      <c r="M25" s="1"/>
    </row>
    <row r="26" spans="1:13" x14ac:dyDescent="0.35">
      <c r="A26" s="27" t="s">
        <v>58</v>
      </c>
      <c r="B26" s="86" t="s">
        <v>61</v>
      </c>
      <c r="C26" s="30"/>
      <c r="H26" s="106"/>
      <c r="M26" s="1"/>
    </row>
    <row r="27" spans="1:13" x14ac:dyDescent="0.35">
      <c r="A27" s="28"/>
      <c r="B27" s="87" t="s">
        <v>60</v>
      </c>
      <c r="C27" s="31"/>
      <c r="M27" s="1"/>
    </row>
    <row r="28" spans="1:13" x14ac:dyDescent="0.35">
      <c r="A28" s="119"/>
      <c r="B28" s="82"/>
      <c r="M28" s="1"/>
    </row>
    <row r="29" spans="1:13" ht="40.9" customHeight="1" thickBot="1" x14ac:dyDescent="0.35">
      <c r="A29" s="389" t="s">
        <v>3</v>
      </c>
      <c r="B29" s="389"/>
      <c r="C29" s="389"/>
      <c r="D29" s="125" t="s">
        <v>2</v>
      </c>
      <c r="E29" s="125" t="s">
        <v>54</v>
      </c>
      <c r="F29" s="125" t="s">
        <v>107</v>
      </c>
      <c r="G29" s="118"/>
      <c r="M29" s="1"/>
    </row>
    <row r="30" spans="1:13" x14ac:dyDescent="0.35">
      <c r="A30" s="58" t="s">
        <v>31</v>
      </c>
      <c r="B30" s="46" t="s">
        <v>12</v>
      </c>
      <c r="C30" s="47"/>
      <c r="D30" s="161" t="s">
        <v>42</v>
      </c>
      <c r="E30" s="48"/>
      <c r="F30" s="136" t="s">
        <v>23</v>
      </c>
      <c r="M30" s="1"/>
    </row>
    <row r="31" spans="1:13" x14ac:dyDescent="0.35">
      <c r="A31" s="49" t="s">
        <v>30</v>
      </c>
      <c r="B31" s="9" t="s">
        <v>13</v>
      </c>
      <c r="C31" s="10"/>
      <c r="D31" s="162" t="s">
        <v>45</v>
      </c>
      <c r="E31" s="2"/>
      <c r="F31" s="50"/>
      <c r="G31" s="1" t="s">
        <v>144</v>
      </c>
      <c r="M31" s="1"/>
    </row>
    <row r="32" spans="1:13" ht="13.5" thickBot="1" x14ac:dyDescent="0.4">
      <c r="A32" s="51"/>
      <c r="B32" s="52" t="s">
        <v>0</v>
      </c>
      <c r="C32" s="53"/>
      <c r="D32" s="163" t="s">
        <v>114</v>
      </c>
      <c r="E32" s="55"/>
      <c r="F32" s="65"/>
      <c r="M32" s="1"/>
    </row>
    <row r="33" spans="1:13" ht="13.5" thickBot="1" x14ac:dyDescent="0.4">
      <c r="A33" s="74" t="s">
        <v>16</v>
      </c>
      <c r="B33" s="75"/>
      <c r="C33" s="76"/>
      <c r="D33" s="164" t="s">
        <v>51</v>
      </c>
      <c r="E33" s="101" t="s">
        <v>123</v>
      </c>
      <c r="F33" s="77"/>
      <c r="M33" s="1"/>
    </row>
    <row r="34" spans="1:13" ht="13.5" thickBot="1" x14ac:dyDescent="0.4">
      <c r="A34" s="51" t="s">
        <v>17</v>
      </c>
      <c r="B34" s="71"/>
      <c r="C34" s="72"/>
      <c r="D34" s="165" t="s">
        <v>42</v>
      </c>
      <c r="E34" s="101" t="s">
        <v>123</v>
      </c>
      <c r="F34" s="73"/>
      <c r="M34" s="1"/>
    </row>
    <row r="35" spans="1:13" x14ac:dyDescent="0.35">
      <c r="A35" s="45" t="s">
        <v>36</v>
      </c>
      <c r="B35" s="88"/>
      <c r="C35" s="89"/>
      <c r="D35" s="166" t="s">
        <v>108</v>
      </c>
      <c r="E35" s="137" t="s">
        <v>123</v>
      </c>
      <c r="F35" s="138" t="s">
        <v>50</v>
      </c>
      <c r="M35" s="1"/>
    </row>
    <row r="36" spans="1:13" ht="13.5" thickBot="1" x14ac:dyDescent="0.4">
      <c r="A36" s="62"/>
      <c r="B36" s="90"/>
      <c r="C36" s="72"/>
      <c r="D36" s="139"/>
      <c r="E36" s="140" t="s">
        <v>110</v>
      </c>
      <c r="F36" s="141" t="s">
        <v>109</v>
      </c>
      <c r="M36" s="1"/>
    </row>
    <row r="37" spans="1:13" ht="13.15" customHeight="1" x14ac:dyDescent="0.35">
      <c r="A37" s="68" t="s">
        <v>34</v>
      </c>
      <c r="B37" s="69" t="s">
        <v>6</v>
      </c>
      <c r="C37" s="47"/>
      <c r="D37" s="161" t="s">
        <v>42</v>
      </c>
      <c r="E37" s="70" t="s">
        <v>153</v>
      </c>
      <c r="F37" s="66" t="s">
        <v>109</v>
      </c>
      <c r="M37" s="1"/>
    </row>
    <row r="38" spans="1:13" ht="13.5" thickBot="1" x14ac:dyDescent="0.4">
      <c r="A38" s="67" t="s">
        <v>33</v>
      </c>
      <c r="B38" s="120" t="s">
        <v>35</v>
      </c>
      <c r="C38" s="53"/>
      <c r="D38" s="54"/>
      <c r="E38" s="55"/>
      <c r="F38" s="55"/>
      <c r="G38" s="1" t="s">
        <v>125</v>
      </c>
      <c r="M38" s="1"/>
    </row>
    <row r="39" spans="1:13" x14ac:dyDescent="0.35">
      <c r="A39" s="45" t="s">
        <v>49</v>
      </c>
      <c r="B39" s="93"/>
      <c r="C39" s="89"/>
      <c r="D39" s="142"/>
      <c r="E39" s="138" t="s">
        <v>116</v>
      </c>
      <c r="F39" s="143" t="s">
        <v>124</v>
      </c>
      <c r="M39" s="1"/>
    </row>
    <row r="40" spans="1:13" ht="13.5" thickBot="1" x14ac:dyDescent="0.4">
      <c r="A40" s="62"/>
      <c r="B40" s="90"/>
      <c r="C40" s="72"/>
      <c r="D40" s="139"/>
      <c r="E40" s="73"/>
      <c r="F40" s="144" t="s">
        <v>115</v>
      </c>
      <c r="M40" s="1"/>
    </row>
    <row r="41" spans="1:13" x14ac:dyDescent="0.35">
      <c r="A41" s="58" t="s">
        <v>14</v>
      </c>
      <c r="B41" s="46" t="s">
        <v>1</v>
      </c>
      <c r="C41" s="47"/>
      <c r="D41" s="64"/>
      <c r="E41" s="48"/>
      <c r="F41" s="48"/>
      <c r="M41" s="1"/>
    </row>
    <row r="42" spans="1:13" x14ac:dyDescent="0.35">
      <c r="A42" s="49"/>
      <c r="B42" s="9" t="s">
        <v>18</v>
      </c>
      <c r="C42" s="10"/>
      <c r="D42" s="162" t="s">
        <v>154</v>
      </c>
      <c r="E42" s="2"/>
      <c r="F42" s="2"/>
      <c r="M42" s="1"/>
    </row>
    <row r="43" spans="1:13" x14ac:dyDescent="0.35">
      <c r="A43" s="49"/>
      <c r="B43" s="16" t="s">
        <v>5</v>
      </c>
      <c r="C43" s="12"/>
      <c r="D43" s="43"/>
      <c r="E43" s="44"/>
      <c r="F43" s="57" t="s">
        <v>57</v>
      </c>
      <c r="M43" s="1"/>
    </row>
    <row r="44" spans="1:13" ht="15" customHeight="1" thickBot="1" x14ac:dyDescent="0.4">
      <c r="A44" s="49"/>
      <c r="B44" s="103"/>
      <c r="C44" s="11"/>
      <c r="D44" s="139"/>
      <c r="E44" s="73"/>
      <c r="F44" s="144" t="s">
        <v>60</v>
      </c>
      <c r="M44" s="1"/>
    </row>
    <row r="45" spans="1:13" ht="13.5" thickBot="1" x14ac:dyDescent="0.4">
      <c r="A45" s="58" t="s">
        <v>4</v>
      </c>
      <c r="B45" s="46" t="s">
        <v>10</v>
      </c>
      <c r="C45" s="47"/>
      <c r="D45" s="64"/>
      <c r="E45" s="48"/>
      <c r="F45" s="48"/>
      <c r="M45" s="1"/>
    </row>
    <row r="46" spans="1:13" x14ac:dyDescent="0.35">
      <c r="A46" s="58" t="s">
        <v>8</v>
      </c>
      <c r="B46" s="46" t="s">
        <v>7</v>
      </c>
      <c r="C46" s="47"/>
      <c r="D46" s="59" t="s">
        <v>39</v>
      </c>
      <c r="E46" s="48"/>
      <c r="F46" s="48"/>
      <c r="M46" s="1"/>
    </row>
    <row r="47" spans="1:13" x14ac:dyDescent="0.35">
      <c r="A47" s="49"/>
      <c r="B47" s="13" t="s">
        <v>44</v>
      </c>
      <c r="C47" s="14" t="s">
        <v>20</v>
      </c>
      <c r="D47" s="7" t="s">
        <v>38</v>
      </c>
      <c r="E47" s="5"/>
      <c r="F47" s="5"/>
      <c r="M47" s="1"/>
    </row>
    <row r="48" spans="1:13" x14ac:dyDescent="0.35">
      <c r="A48" s="49"/>
      <c r="B48" s="15"/>
      <c r="C48" s="13" t="s">
        <v>21</v>
      </c>
      <c r="D48" s="7" t="s">
        <v>38</v>
      </c>
      <c r="E48" s="18" t="s">
        <v>52</v>
      </c>
      <c r="F48" s="5"/>
      <c r="G48" s="1" t="s">
        <v>155</v>
      </c>
      <c r="M48" s="1"/>
    </row>
    <row r="49" spans="1:13" x14ac:dyDescent="0.35">
      <c r="A49" s="61"/>
      <c r="B49" s="9" t="s">
        <v>9</v>
      </c>
      <c r="C49" s="10"/>
      <c r="D49" s="7" t="s">
        <v>38</v>
      </c>
      <c r="E49" s="5"/>
      <c r="F49" s="5"/>
      <c r="M49" s="1"/>
    </row>
    <row r="50" spans="1:13" ht="13.5" thickBot="1" x14ac:dyDescent="0.4">
      <c r="A50" s="62" t="s">
        <v>22</v>
      </c>
      <c r="B50" s="52"/>
      <c r="C50" s="53"/>
      <c r="D50" s="78" t="s">
        <v>38</v>
      </c>
      <c r="E50" s="91"/>
      <c r="F50" s="168" t="s">
        <v>156</v>
      </c>
      <c r="G50" s="1" t="s">
        <v>102</v>
      </c>
      <c r="M50" s="1"/>
    </row>
    <row r="51" spans="1:13" ht="45" customHeight="1" thickBot="1" x14ac:dyDescent="0.35">
      <c r="A51" s="390" t="s">
        <v>142</v>
      </c>
      <c r="B51" s="390"/>
      <c r="C51" s="390"/>
      <c r="D51" s="124" t="s">
        <v>2</v>
      </c>
      <c r="E51" s="125" t="s">
        <v>54</v>
      </c>
      <c r="F51" s="125" t="s">
        <v>107</v>
      </c>
      <c r="G51" s="118"/>
      <c r="J51" s="106"/>
      <c r="M51" s="1"/>
    </row>
    <row r="52" spans="1:13" x14ac:dyDescent="0.3">
      <c r="A52" s="94" t="s">
        <v>118</v>
      </c>
      <c r="B52" s="96" t="s">
        <v>119</v>
      </c>
      <c r="C52" s="97"/>
      <c r="D52" s="100"/>
      <c r="E52" s="169"/>
      <c r="F52" s="170"/>
      <c r="G52" s="1" t="s">
        <v>158</v>
      </c>
      <c r="M52" s="1"/>
    </row>
    <row r="53" spans="1:13" ht="13.5" thickBot="1" x14ac:dyDescent="0.35">
      <c r="A53" s="95"/>
      <c r="B53" s="98" t="s">
        <v>117</v>
      </c>
      <c r="C53" s="99"/>
      <c r="D53" s="114"/>
      <c r="E53" s="115"/>
      <c r="F53" s="171"/>
      <c r="M53" s="1"/>
    </row>
    <row r="54" spans="1:13" x14ac:dyDescent="0.35">
      <c r="A54" s="45" t="s">
        <v>36</v>
      </c>
      <c r="B54" s="88"/>
      <c r="C54" s="89"/>
      <c r="D54" s="166" t="s">
        <v>37</v>
      </c>
      <c r="E54" s="137" t="s">
        <v>123</v>
      </c>
      <c r="F54" s="145" t="s">
        <v>50</v>
      </c>
      <c r="M54" s="1"/>
    </row>
    <row r="55" spans="1:13" ht="13.5" thickBot="1" x14ac:dyDescent="0.4">
      <c r="A55" s="62"/>
      <c r="B55" s="90"/>
      <c r="C55" s="72"/>
      <c r="D55" s="139"/>
      <c r="E55" s="140" t="s">
        <v>110</v>
      </c>
      <c r="F55" s="146" t="s">
        <v>109</v>
      </c>
      <c r="M55" s="1"/>
    </row>
    <row r="56" spans="1:13" ht="12.75" customHeight="1" x14ac:dyDescent="0.35">
      <c r="A56" s="68" t="s">
        <v>157</v>
      </c>
      <c r="B56" s="69" t="s">
        <v>6</v>
      </c>
      <c r="C56" s="47"/>
      <c r="D56" s="64"/>
      <c r="E56" s="48"/>
      <c r="F56" s="92" t="s">
        <v>109</v>
      </c>
      <c r="M56" s="1"/>
    </row>
    <row r="57" spans="1:13" ht="13.5" thickBot="1" x14ac:dyDescent="0.4">
      <c r="A57" s="67" t="s">
        <v>33</v>
      </c>
      <c r="B57" s="120" t="s">
        <v>35</v>
      </c>
      <c r="C57" s="53"/>
      <c r="D57" s="54"/>
      <c r="E57" s="55"/>
      <c r="F57" s="63"/>
      <c r="M57" s="1"/>
    </row>
    <row r="58" spans="1:13" ht="13.5" thickBot="1" x14ac:dyDescent="0.4">
      <c r="A58" s="128" t="s">
        <v>49</v>
      </c>
      <c r="B58" s="134"/>
      <c r="C58" s="76"/>
      <c r="D58" s="135"/>
      <c r="E58" s="77"/>
      <c r="F58" s="184" t="s">
        <v>45</v>
      </c>
      <c r="G58" s="1" t="s">
        <v>172</v>
      </c>
      <c r="M58" s="1"/>
    </row>
    <row r="59" spans="1:13" x14ac:dyDescent="0.35">
      <c r="A59" s="58" t="s">
        <v>14</v>
      </c>
      <c r="B59" s="46" t="s">
        <v>1</v>
      </c>
      <c r="C59" s="47"/>
      <c r="D59" s="64"/>
      <c r="E59" s="48"/>
      <c r="F59" s="92" t="s">
        <v>109</v>
      </c>
      <c r="M59" s="1"/>
    </row>
    <row r="60" spans="1:13" x14ac:dyDescent="0.35">
      <c r="A60" s="49"/>
      <c r="B60" s="9" t="s">
        <v>19</v>
      </c>
      <c r="C60" s="10"/>
      <c r="D60" s="6"/>
      <c r="E60" s="2"/>
      <c r="F60" s="50"/>
      <c r="G60" s="1" t="s">
        <v>128</v>
      </c>
      <c r="M60" s="1"/>
    </row>
    <row r="61" spans="1:13" x14ac:dyDescent="0.35">
      <c r="A61" s="49"/>
      <c r="B61" s="16" t="s">
        <v>5</v>
      </c>
      <c r="C61" s="12"/>
      <c r="D61" s="43"/>
      <c r="E61" s="44"/>
      <c r="F61" s="104" t="s">
        <v>57</v>
      </c>
      <c r="M61" s="1"/>
    </row>
    <row r="62" spans="1:13" ht="15.65" customHeight="1" x14ac:dyDescent="0.35">
      <c r="A62" s="49"/>
      <c r="B62" s="103"/>
      <c r="C62" s="11"/>
      <c r="D62" s="147"/>
      <c r="E62" s="148"/>
      <c r="F62" s="149" t="s">
        <v>126</v>
      </c>
      <c r="M62" s="1"/>
    </row>
    <row r="63" spans="1:13" ht="13.5" thickBot="1" x14ac:dyDescent="0.4">
      <c r="A63" s="51"/>
      <c r="B63" s="102"/>
      <c r="C63" s="72"/>
      <c r="D63" s="139"/>
      <c r="E63" s="73"/>
      <c r="F63" s="150" t="s">
        <v>127</v>
      </c>
      <c r="M63" s="1"/>
    </row>
    <row r="64" spans="1:13" ht="13.5" thickBot="1" x14ac:dyDescent="0.4">
      <c r="A64" s="58" t="s">
        <v>4</v>
      </c>
      <c r="B64" s="46" t="s">
        <v>10</v>
      </c>
      <c r="C64" s="47"/>
      <c r="D64" s="161" t="s">
        <v>159</v>
      </c>
      <c r="E64" s="48"/>
      <c r="F64" s="105" t="s">
        <v>127</v>
      </c>
      <c r="M64" s="1"/>
    </row>
    <row r="65" spans="1:13" x14ac:dyDescent="0.35">
      <c r="A65" s="49"/>
      <c r="B65" s="16" t="s">
        <v>11</v>
      </c>
      <c r="C65" s="12"/>
      <c r="D65" s="167" t="s">
        <v>159</v>
      </c>
      <c r="E65" s="152"/>
      <c r="F65" s="151" t="s">
        <v>127</v>
      </c>
      <c r="M65" s="1"/>
    </row>
    <row r="66" spans="1:13" ht="13.5" thickBot="1" x14ac:dyDescent="0.4">
      <c r="A66" s="51"/>
      <c r="B66" s="102"/>
      <c r="C66" s="72"/>
      <c r="D66" s="153" t="s">
        <v>39</v>
      </c>
      <c r="E66" s="73"/>
      <c r="F66" s="154"/>
      <c r="M66" s="1"/>
    </row>
    <row r="67" spans="1:13" x14ac:dyDescent="0.35">
      <c r="A67" s="58" t="s">
        <v>8</v>
      </c>
      <c r="B67" s="46" t="s">
        <v>7</v>
      </c>
      <c r="C67" s="47"/>
      <c r="D67" s="59" t="s">
        <v>39</v>
      </c>
      <c r="E67" s="48"/>
      <c r="F67" s="127" t="s">
        <v>160</v>
      </c>
      <c r="M67" s="1"/>
    </row>
    <row r="68" spans="1:13" ht="13.5" thickBot="1" x14ac:dyDescent="0.4">
      <c r="A68" s="49"/>
      <c r="B68" s="13" t="s">
        <v>43</v>
      </c>
      <c r="C68" s="14" t="s">
        <v>20</v>
      </c>
      <c r="D68" s="7" t="s">
        <v>38</v>
      </c>
      <c r="E68" s="8"/>
      <c r="F68" s="172"/>
      <c r="M68" s="1"/>
    </row>
    <row r="69" spans="1:13" x14ac:dyDescent="0.35">
      <c r="A69" s="49"/>
      <c r="B69" s="13" t="s">
        <v>44</v>
      </c>
      <c r="C69" s="14" t="s">
        <v>20</v>
      </c>
      <c r="D69" s="7" t="s">
        <v>38</v>
      </c>
      <c r="E69" s="70"/>
      <c r="F69" s="172"/>
      <c r="M69" s="1"/>
    </row>
    <row r="70" spans="1:13" x14ac:dyDescent="0.35">
      <c r="A70" s="49"/>
      <c r="B70" s="15"/>
      <c r="C70" s="14" t="s">
        <v>21</v>
      </c>
      <c r="D70" s="7" t="s">
        <v>38</v>
      </c>
      <c r="E70" s="8"/>
      <c r="F70" s="172"/>
      <c r="M70" s="1"/>
    </row>
    <row r="71" spans="1:13" x14ac:dyDescent="0.35">
      <c r="A71" s="49"/>
      <c r="B71" s="13" t="s">
        <v>46</v>
      </c>
      <c r="C71" s="10" t="s">
        <v>47</v>
      </c>
      <c r="D71" s="7" t="s">
        <v>38</v>
      </c>
      <c r="E71" s="5"/>
      <c r="F71" s="60"/>
      <c r="G71" s="1" t="s">
        <v>161</v>
      </c>
      <c r="M71" s="1"/>
    </row>
    <row r="72" spans="1:13" ht="13.5" thickBot="1" x14ac:dyDescent="0.4">
      <c r="A72" s="51"/>
      <c r="B72" s="132"/>
      <c r="C72" s="53" t="s">
        <v>48</v>
      </c>
      <c r="D72" s="54" t="s">
        <v>45</v>
      </c>
      <c r="E72" s="126"/>
      <c r="F72" s="133"/>
      <c r="G72" s="1" t="s">
        <v>38</v>
      </c>
      <c r="M72" s="1"/>
    </row>
    <row r="73" spans="1:13" ht="13.5" thickBot="1" x14ac:dyDescent="0.4">
      <c r="A73" s="128" t="s">
        <v>162</v>
      </c>
      <c r="B73" s="129"/>
      <c r="C73" s="76"/>
      <c r="D73" s="130" t="s">
        <v>38</v>
      </c>
      <c r="E73" s="131"/>
      <c r="F73" s="173" t="s">
        <v>156</v>
      </c>
      <c r="G73" s="1" t="s">
        <v>163</v>
      </c>
      <c r="M73" s="1"/>
    </row>
    <row r="74" spans="1:13" x14ac:dyDescent="0.35">
      <c r="A74" s="45" t="s">
        <v>40</v>
      </c>
      <c r="B74" s="46" t="s">
        <v>41</v>
      </c>
      <c r="C74" s="47"/>
      <c r="D74" s="59" t="s">
        <v>38</v>
      </c>
      <c r="E74" s="70"/>
      <c r="F74" s="127"/>
      <c r="M74" s="1"/>
    </row>
    <row r="75" spans="1:13" s="179" customFormat="1" x14ac:dyDescent="0.35">
      <c r="A75" s="174"/>
      <c r="B75" s="175" t="s">
        <v>164</v>
      </c>
      <c r="C75" s="176"/>
      <c r="D75" s="177"/>
      <c r="E75" s="178"/>
      <c r="F75" s="180"/>
      <c r="G75" s="179" t="s">
        <v>166</v>
      </c>
    </row>
    <row r="76" spans="1:13" s="179" customFormat="1" x14ac:dyDescent="0.35">
      <c r="A76" s="174"/>
      <c r="B76" s="16" t="s">
        <v>8</v>
      </c>
      <c r="C76" s="185"/>
      <c r="D76" s="186"/>
      <c r="E76" s="187"/>
      <c r="F76" s="188"/>
    </row>
    <row r="77" spans="1:13" x14ac:dyDescent="0.35">
      <c r="A77" s="49"/>
      <c r="B77" s="16" t="s">
        <v>165</v>
      </c>
      <c r="C77" s="12"/>
      <c r="D77" s="43"/>
      <c r="E77" s="182" t="s">
        <v>169</v>
      </c>
      <c r="F77" s="181"/>
      <c r="G77" s="183" t="s">
        <v>168</v>
      </c>
      <c r="M77" s="1"/>
    </row>
    <row r="78" spans="1:13" ht="13.5" thickBot="1" x14ac:dyDescent="0.4">
      <c r="A78" s="51"/>
      <c r="B78" s="52" t="s">
        <v>25</v>
      </c>
      <c r="C78" s="53"/>
      <c r="D78" s="54"/>
      <c r="E78" s="91"/>
      <c r="F78" s="56" t="s">
        <v>156</v>
      </c>
      <c r="G78" s="1" t="s">
        <v>167</v>
      </c>
      <c r="M78" s="1"/>
    </row>
    <row r="79" spans="1:13" x14ac:dyDescent="0.35">
      <c r="M79" s="1"/>
    </row>
    <row r="80" spans="1:13" x14ac:dyDescent="0.35">
      <c r="M80" s="1"/>
    </row>
  </sheetData>
  <mergeCells count="3">
    <mergeCell ref="A29:C29"/>
    <mergeCell ref="A51:C51"/>
    <mergeCell ref="E22:E25"/>
  </mergeCells>
  <conditionalFormatting sqref="E30:F31">
    <cfRule type="cellIs" dxfId="13" priority="5" operator="equal">
      <formula>#REF!</formula>
    </cfRule>
    <cfRule type="cellIs" dxfId="12" priority="6" operator="equal">
      <formula>#REF!</formula>
    </cfRule>
  </conditionalFormatting>
  <conditionalFormatting sqref="E43:F44">
    <cfRule type="cellIs" dxfId="11" priority="3" operator="equal">
      <formula>#REF!</formula>
    </cfRule>
    <cfRule type="cellIs" dxfId="10" priority="4" operator="equal">
      <formula>#REF!</formula>
    </cfRule>
  </conditionalFormatting>
  <conditionalFormatting sqref="E74:E78 E59:F59 E60:E68 E70:E72 E55:E56">
    <cfRule type="cellIs" dxfId="9" priority="1" operator="equal">
      <formula>#REF!</formula>
    </cfRule>
    <cfRule type="cellIs" dxfId="8" priority="2" operator="equal">
      <formula>#REF!</formula>
    </cfRule>
  </conditionalFormatting>
  <pageMargins left="0.25" right="0.25" top="0.25" bottom="0.25" header="0" footer="0"/>
  <pageSetup scale="72" orientation="portrait" r:id="rId1"/>
  <headerFooter>
    <oddFooter>&amp;CPage 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6E542-6D49-43F9-8F1F-F78BF386129F}">
  <sheetPr>
    <tabColor theme="9" tint="-0.249977111117893"/>
  </sheetPr>
  <dimension ref="A1:P189"/>
  <sheetViews>
    <sheetView showRuler="0" topLeftCell="A19" zoomScale="90" zoomScaleNormal="90" zoomScaleSheetLayoutView="100" zoomScalePageLayoutView="90" workbookViewId="0">
      <pane xSplit="1" ySplit="3" topLeftCell="B31" activePane="bottomRight" state="frozen"/>
      <selection activeCell="A19" sqref="A19"/>
      <selection pane="topRight" activeCell="B19" sqref="B19"/>
      <selection pane="bottomLeft" activeCell="A22" sqref="A22"/>
      <selection pane="bottomRight" activeCell="D37" sqref="D37:D40"/>
    </sheetView>
  </sheetViews>
  <sheetFormatPr defaultColWidth="8.81640625" defaultRowHeight="13" x14ac:dyDescent="0.35"/>
  <cols>
    <col min="1" max="1" width="20.453125" style="1" customWidth="1"/>
    <col min="2" max="3" width="27.1796875" style="1" customWidth="1"/>
    <col min="4" max="4" width="24.1796875" style="1" customWidth="1"/>
    <col min="5" max="6" width="27.1796875" style="1" customWidth="1"/>
    <col min="7" max="7" width="30.26953125" style="1" customWidth="1"/>
    <col min="8" max="9" width="27.1796875" style="1" customWidth="1"/>
    <col min="10" max="10" width="13.7265625" style="106" customWidth="1"/>
    <col min="11" max="11" width="25.453125" style="106" customWidth="1"/>
    <col min="12" max="12" width="37" style="1" customWidth="1"/>
    <col min="13" max="13" width="12.26953125" style="1" customWidth="1"/>
    <col min="14" max="14" width="40" style="1" customWidth="1"/>
    <col min="15" max="15" width="23.26953125" style="1" customWidth="1"/>
    <col min="16" max="16" width="22" style="1" customWidth="1"/>
    <col min="17" max="22" width="16.26953125" style="1" customWidth="1"/>
    <col min="23" max="23" width="19" style="1" customWidth="1"/>
    <col min="24" max="16384" width="8.81640625" style="1"/>
  </cols>
  <sheetData>
    <row r="1" spans="1:16" x14ac:dyDescent="0.35">
      <c r="A1" s="196"/>
      <c r="B1" s="303" t="s">
        <v>77</v>
      </c>
      <c r="C1" s="304" t="s">
        <v>78</v>
      </c>
      <c r="D1" s="305" t="s">
        <v>79</v>
      </c>
      <c r="E1" s="196"/>
      <c r="F1" s="196"/>
      <c r="G1" s="196"/>
      <c r="J1" s="199"/>
      <c r="L1" s="192"/>
    </row>
    <row r="2" spans="1:16" x14ac:dyDescent="0.35">
      <c r="A2" s="197"/>
      <c r="B2" s="306" t="s">
        <v>170</v>
      </c>
      <c r="C2" s="307" t="s">
        <v>171</v>
      </c>
      <c r="D2" s="308" t="s">
        <v>137</v>
      </c>
      <c r="E2" s="362" t="s">
        <v>362</v>
      </c>
      <c r="F2" s="362"/>
      <c r="G2" s="196"/>
      <c r="J2" s="198"/>
      <c r="L2" s="157"/>
    </row>
    <row r="3" spans="1:16" x14ac:dyDescent="0.35">
      <c r="A3" s="197"/>
      <c r="B3" s="303" t="s">
        <v>77</v>
      </c>
      <c r="C3" s="304" t="s">
        <v>78</v>
      </c>
      <c r="D3" s="305" t="s">
        <v>79</v>
      </c>
      <c r="E3" s="196"/>
      <c r="F3" s="196"/>
      <c r="G3" s="196"/>
      <c r="J3" s="201"/>
      <c r="L3" s="123"/>
    </row>
    <row r="4" spans="1:16" ht="25" x14ac:dyDescent="0.35">
      <c r="A4" s="197"/>
      <c r="B4" s="309" t="s">
        <v>140</v>
      </c>
      <c r="C4" s="310" t="s">
        <v>141</v>
      </c>
      <c r="D4" s="311" t="s">
        <v>259</v>
      </c>
      <c r="E4" s="196"/>
      <c r="F4" s="196"/>
      <c r="G4" s="196"/>
      <c r="J4" s="198"/>
      <c r="P4" s="157"/>
    </row>
    <row r="5" spans="1:16" x14ac:dyDescent="0.35">
      <c r="A5" s="196"/>
      <c r="B5" s="200"/>
      <c r="C5" s="196"/>
      <c r="D5" s="196"/>
      <c r="E5" s="196"/>
      <c r="F5" s="196"/>
      <c r="G5" s="196"/>
      <c r="H5" s="196"/>
      <c r="I5" s="196"/>
      <c r="J5" s="198"/>
      <c r="P5" s="157"/>
    </row>
    <row r="6" spans="1:16" x14ac:dyDescent="0.35">
      <c r="A6" s="202" t="s">
        <v>84</v>
      </c>
      <c r="B6" s="200"/>
      <c r="C6" s="203"/>
      <c r="D6" s="219"/>
      <c r="H6" s="217"/>
      <c r="I6" s="217"/>
      <c r="J6" s="204"/>
      <c r="K6" s="157"/>
    </row>
    <row r="7" spans="1:16" x14ac:dyDescent="0.35">
      <c r="A7" s="196" t="s">
        <v>85</v>
      </c>
      <c r="B7" s="200"/>
      <c r="C7" s="203"/>
      <c r="D7" s="219"/>
      <c r="H7" s="217"/>
      <c r="I7" s="217"/>
      <c r="J7" s="204"/>
      <c r="K7" s="157"/>
    </row>
    <row r="8" spans="1:16" x14ac:dyDescent="0.35">
      <c r="A8" s="196" t="s">
        <v>136</v>
      </c>
      <c r="B8" s="200"/>
      <c r="C8" s="203"/>
      <c r="D8" s="219"/>
      <c r="E8" s="222" t="s">
        <v>76</v>
      </c>
      <c r="H8" s="218"/>
      <c r="I8" s="218"/>
      <c r="J8" s="204"/>
      <c r="K8" s="157"/>
    </row>
    <row r="9" spans="1:16" x14ac:dyDescent="0.35">
      <c r="A9" s="196" t="s">
        <v>310</v>
      </c>
      <c r="B9" s="200"/>
      <c r="C9" s="203"/>
      <c r="D9" s="220"/>
      <c r="E9" s="196" t="s">
        <v>286</v>
      </c>
      <c r="H9" s="218"/>
      <c r="I9" s="218"/>
      <c r="J9" s="204"/>
      <c r="K9" s="157"/>
    </row>
    <row r="10" spans="1:16" x14ac:dyDescent="0.35">
      <c r="A10" s="196" t="s">
        <v>173</v>
      </c>
      <c r="B10" s="200"/>
      <c r="C10" s="203"/>
      <c r="D10" s="219"/>
      <c r="E10" s="219" t="s">
        <v>66</v>
      </c>
      <c r="H10" s="218"/>
      <c r="I10" s="218"/>
      <c r="J10" s="204"/>
      <c r="K10" s="157"/>
    </row>
    <row r="11" spans="1:16" x14ac:dyDescent="0.35">
      <c r="A11" s="196" t="s">
        <v>311</v>
      </c>
      <c r="B11" s="200"/>
      <c r="C11" s="203"/>
      <c r="D11" s="219"/>
      <c r="E11" s="219" t="s">
        <v>65</v>
      </c>
      <c r="H11" s="218"/>
      <c r="I11" s="218"/>
      <c r="J11" s="204"/>
      <c r="K11" s="157"/>
    </row>
    <row r="12" spans="1:16" x14ac:dyDescent="0.35">
      <c r="A12" s="196" t="s">
        <v>313</v>
      </c>
      <c r="B12" s="200"/>
      <c r="C12" s="203"/>
      <c r="D12" s="219"/>
      <c r="E12" s="224"/>
      <c r="G12" s="224"/>
      <c r="H12" s="218"/>
      <c r="I12" s="218"/>
      <c r="J12" s="204"/>
      <c r="K12" s="157"/>
    </row>
    <row r="13" spans="1:16" x14ac:dyDescent="0.35">
      <c r="A13" s="196" t="s">
        <v>314</v>
      </c>
      <c r="B13" s="200"/>
      <c r="C13" s="203"/>
      <c r="D13" s="219"/>
      <c r="E13" s="219" t="s">
        <v>62</v>
      </c>
      <c r="G13" s="224"/>
      <c r="H13" s="218"/>
      <c r="I13" s="218"/>
      <c r="J13" s="204"/>
      <c r="K13" s="157"/>
    </row>
    <row r="14" spans="1:16" x14ac:dyDescent="0.35">
      <c r="A14" s="196"/>
      <c r="B14" s="200"/>
      <c r="C14" s="203"/>
      <c r="D14" s="219"/>
      <c r="E14" s="220"/>
      <c r="F14" s="220"/>
      <c r="G14" s="223"/>
      <c r="H14" s="217"/>
      <c r="I14" s="217"/>
      <c r="J14" s="204"/>
      <c r="K14" s="157"/>
    </row>
    <row r="15" spans="1:16" x14ac:dyDescent="0.35">
      <c r="A15" s="202" t="s">
        <v>260</v>
      </c>
      <c r="B15" s="200"/>
      <c r="C15" s="203"/>
      <c r="D15" s="196"/>
      <c r="G15" s="196"/>
      <c r="H15" s="196"/>
      <c r="I15" s="196"/>
      <c r="J15" s="204"/>
      <c r="K15" s="157"/>
    </row>
    <row r="16" spans="1:16" x14ac:dyDescent="0.35">
      <c r="A16" s="196" t="s">
        <v>261</v>
      </c>
      <c r="B16" s="200"/>
      <c r="C16" s="205"/>
      <c r="D16" s="196"/>
      <c r="E16" s="196"/>
      <c r="F16" s="196"/>
      <c r="G16" s="196"/>
      <c r="H16" s="196"/>
      <c r="I16" s="196"/>
      <c r="J16" s="204"/>
      <c r="K16" s="157"/>
    </row>
    <row r="17" spans="1:11" x14ac:dyDescent="0.35">
      <c r="A17" s="196" t="s">
        <v>262</v>
      </c>
      <c r="B17" s="200"/>
      <c r="C17" s="205"/>
      <c r="D17" s="196"/>
      <c r="E17" s="196"/>
      <c r="F17" s="196"/>
      <c r="G17" s="196"/>
      <c r="H17" s="196"/>
      <c r="I17" s="196"/>
      <c r="J17" s="204"/>
      <c r="K17" s="157"/>
    </row>
    <row r="18" spans="1:11" x14ac:dyDescent="0.35">
      <c r="A18" s="196"/>
      <c r="B18" s="200"/>
      <c r="C18" s="205"/>
      <c r="D18" s="196"/>
      <c r="E18" s="196"/>
      <c r="F18" s="196"/>
      <c r="G18" s="196"/>
      <c r="H18" s="196"/>
      <c r="I18" s="196"/>
      <c r="J18" s="204"/>
      <c r="K18" s="157"/>
    </row>
    <row r="19" spans="1:11" s="210" customFormat="1" ht="31.5" customHeight="1" x14ac:dyDescent="0.35">
      <c r="A19" s="300"/>
      <c r="B19" s="293" t="s">
        <v>312</v>
      </c>
      <c r="C19" s="294"/>
      <c r="D19" s="294"/>
      <c r="E19" s="295"/>
      <c r="F19" s="295"/>
      <c r="G19" s="294"/>
      <c r="H19" s="294"/>
      <c r="I19" s="294"/>
      <c r="J19" s="318"/>
      <c r="K19" s="292"/>
    </row>
    <row r="20" spans="1:11" s="210" customFormat="1" x14ac:dyDescent="0.35">
      <c r="A20" s="301"/>
      <c r="B20" s="211" t="s">
        <v>147</v>
      </c>
      <c r="C20" s="212"/>
      <c r="D20" s="213"/>
      <c r="E20" s="211"/>
      <c r="F20" s="211"/>
      <c r="G20" s="214" t="s">
        <v>146</v>
      </c>
      <c r="H20" s="214"/>
      <c r="I20" s="215"/>
      <c r="J20" s="319"/>
    </row>
    <row r="21" spans="1:11" s="210" customFormat="1" x14ac:dyDescent="0.35">
      <c r="A21" s="302"/>
      <c r="B21" s="289" t="s">
        <v>264</v>
      </c>
      <c r="C21" s="289" t="s">
        <v>265</v>
      </c>
      <c r="D21" s="289" t="s">
        <v>282</v>
      </c>
      <c r="E21" s="289" t="s">
        <v>263</v>
      </c>
      <c r="F21" s="289" t="s">
        <v>331</v>
      </c>
      <c r="G21" s="288" t="s">
        <v>264</v>
      </c>
      <c r="H21" s="288" t="s">
        <v>263</v>
      </c>
      <c r="I21" s="214" t="s">
        <v>315</v>
      </c>
      <c r="J21" s="320"/>
    </row>
    <row r="22" spans="1:11" ht="96" customHeight="1" x14ac:dyDescent="0.35">
      <c r="A22" s="286" t="s">
        <v>284</v>
      </c>
      <c r="B22" s="392" t="s">
        <v>400</v>
      </c>
      <c r="C22" s="392" t="s">
        <v>369</v>
      </c>
      <c r="D22" s="392" t="s">
        <v>340</v>
      </c>
      <c r="E22" s="392" t="s">
        <v>318</v>
      </c>
      <c r="F22" s="206" t="s">
        <v>322</v>
      </c>
      <c r="G22" s="285" t="s">
        <v>319</v>
      </c>
      <c r="H22" s="285" t="s">
        <v>346</v>
      </c>
      <c r="I22" s="312" t="s">
        <v>345</v>
      </c>
      <c r="J22" s="321"/>
      <c r="K22" s="38"/>
    </row>
    <row r="23" spans="1:11" ht="65" x14ac:dyDescent="0.35">
      <c r="A23" s="286" t="s">
        <v>149</v>
      </c>
      <c r="B23" s="393"/>
      <c r="C23" s="393"/>
      <c r="D23" s="393"/>
      <c r="E23" s="393"/>
      <c r="F23" s="206" t="s">
        <v>316</v>
      </c>
      <c r="G23" s="285" t="s">
        <v>38</v>
      </c>
      <c r="H23" s="206" t="s">
        <v>38</v>
      </c>
      <c r="I23" s="312" t="s">
        <v>328</v>
      </c>
      <c r="J23" s="322"/>
      <c r="K23" s="1"/>
    </row>
    <row r="24" spans="1:11" ht="100" x14ac:dyDescent="0.35">
      <c r="A24" s="290" t="s">
        <v>266</v>
      </c>
      <c r="B24" s="206" t="s">
        <v>329</v>
      </c>
      <c r="C24" s="207" t="s">
        <v>38</v>
      </c>
      <c r="D24" s="284" t="s">
        <v>38</v>
      </c>
      <c r="E24" s="206" t="s">
        <v>320</v>
      </c>
      <c r="F24" s="206"/>
      <c r="G24" s="206" t="s">
        <v>343</v>
      </c>
      <c r="H24" s="206" t="s">
        <v>344</v>
      </c>
      <c r="I24" s="313" t="s">
        <v>68</v>
      </c>
      <c r="J24" s="323"/>
      <c r="K24" s="1"/>
    </row>
    <row r="25" spans="1:11" ht="9.75" customHeight="1" x14ac:dyDescent="0.35">
      <c r="A25" s="296"/>
      <c r="B25" s="297"/>
      <c r="C25" s="298"/>
      <c r="D25" s="299"/>
      <c r="E25" s="297"/>
      <c r="F25" s="297"/>
      <c r="G25" s="298"/>
      <c r="H25" s="297"/>
      <c r="I25" s="314"/>
      <c r="J25" s="323"/>
      <c r="K25" s="1"/>
    </row>
    <row r="26" spans="1:11" ht="106" customHeight="1" x14ac:dyDescent="0.35">
      <c r="A26" s="287" t="s">
        <v>269</v>
      </c>
      <c r="B26" s="206" t="s">
        <v>380</v>
      </c>
      <c r="C26" s="206" t="s">
        <v>375</v>
      </c>
      <c r="D26" s="206" t="s">
        <v>376</v>
      </c>
      <c r="E26" s="206" t="s">
        <v>323</v>
      </c>
      <c r="F26" s="206" t="s">
        <v>327</v>
      </c>
      <c r="G26" s="206" t="s">
        <v>377</v>
      </c>
      <c r="H26" s="206" t="s">
        <v>68</v>
      </c>
      <c r="I26" s="315" t="s">
        <v>68</v>
      </c>
      <c r="J26" s="324"/>
      <c r="K26" s="1"/>
    </row>
    <row r="27" spans="1:11" ht="110.5" customHeight="1" x14ac:dyDescent="0.35">
      <c r="A27" s="287" t="s">
        <v>270</v>
      </c>
      <c r="B27" s="206" t="s">
        <v>380</v>
      </c>
      <c r="C27" s="206" t="s">
        <v>375</v>
      </c>
      <c r="D27" s="206" t="s">
        <v>376</v>
      </c>
      <c r="E27" s="206" t="s">
        <v>323</v>
      </c>
      <c r="F27" s="206" t="s">
        <v>326</v>
      </c>
      <c r="G27" s="206" t="s">
        <v>366</v>
      </c>
      <c r="H27" s="206" t="s">
        <v>68</v>
      </c>
      <c r="I27" s="315" t="s">
        <v>68</v>
      </c>
      <c r="J27" s="323"/>
      <c r="K27" s="1"/>
    </row>
    <row r="28" spans="1:11" ht="75" x14ac:dyDescent="0.35">
      <c r="A28" s="287" t="s">
        <v>373</v>
      </c>
      <c r="B28" s="206" t="s">
        <v>374</v>
      </c>
      <c r="C28" s="206" t="s">
        <v>372</v>
      </c>
      <c r="D28" s="206" t="s">
        <v>372</v>
      </c>
      <c r="E28" s="206" t="s">
        <v>372</v>
      </c>
      <c r="F28" s="206" t="s">
        <v>372</v>
      </c>
      <c r="G28" s="206" t="s">
        <v>367</v>
      </c>
      <c r="H28" s="206" t="s">
        <v>344</v>
      </c>
      <c r="I28" s="315" t="s">
        <v>68</v>
      </c>
      <c r="J28" s="324"/>
      <c r="K28" s="1"/>
    </row>
    <row r="29" spans="1:11" ht="9.75" customHeight="1" x14ac:dyDescent="0.35">
      <c r="A29" s="296"/>
      <c r="B29" s="297"/>
      <c r="C29" s="298"/>
      <c r="D29" s="299"/>
      <c r="E29" s="297"/>
      <c r="F29" s="297"/>
      <c r="G29" s="298"/>
      <c r="H29" s="297"/>
      <c r="I29" s="314"/>
      <c r="J29" s="323"/>
      <c r="K29" s="1"/>
    </row>
    <row r="30" spans="1:11" ht="107.5" customHeight="1" x14ac:dyDescent="0.35">
      <c r="A30" s="287" t="s">
        <v>271</v>
      </c>
      <c r="B30" s="206" t="s">
        <v>399</v>
      </c>
      <c r="C30" s="206" t="s">
        <v>325</v>
      </c>
      <c r="D30" s="206" t="s">
        <v>340</v>
      </c>
      <c r="E30" s="206" t="s">
        <v>370</v>
      </c>
      <c r="F30" s="206" t="s">
        <v>324</v>
      </c>
      <c r="G30" s="206" t="s">
        <v>368</v>
      </c>
      <c r="H30" s="206"/>
      <c r="I30" s="316"/>
      <c r="J30" s="323"/>
      <c r="K30" s="1"/>
    </row>
    <row r="31" spans="1:11" ht="157.5" customHeight="1" x14ac:dyDescent="0.35">
      <c r="A31" s="287" t="s">
        <v>272</v>
      </c>
      <c r="B31" s="206" t="s">
        <v>398</v>
      </c>
      <c r="C31" s="206" t="s">
        <v>335</v>
      </c>
      <c r="D31" s="206" t="s">
        <v>339</v>
      </c>
      <c r="E31" s="206" t="s">
        <v>371</v>
      </c>
      <c r="F31" s="206" t="s">
        <v>332</v>
      </c>
      <c r="G31" s="206" t="s">
        <v>381</v>
      </c>
      <c r="H31" s="285" t="s">
        <v>347</v>
      </c>
      <c r="I31" s="315" t="s">
        <v>333</v>
      </c>
      <c r="J31" s="323"/>
      <c r="K31" s="1"/>
    </row>
    <row r="32" spans="1:11" ht="9.75" customHeight="1" x14ac:dyDescent="0.35">
      <c r="A32" s="296"/>
      <c r="B32" s="297"/>
      <c r="C32" s="298"/>
      <c r="D32" s="299"/>
      <c r="E32" s="297"/>
      <c r="F32" s="297"/>
      <c r="G32" s="298"/>
      <c r="H32" s="297"/>
      <c r="I32" s="314"/>
      <c r="J32" s="323"/>
      <c r="K32" s="1"/>
    </row>
    <row r="33" spans="1:11" ht="186" customHeight="1" x14ac:dyDescent="0.35">
      <c r="A33" s="287" t="s">
        <v>342</v>
      </c>
      <c r="B33" s="206" t="s">
        <v>334</v>
      </c>
      <c r="C33" s="206" t="s">
        <v>408</v>
      </c>
      <c r="D33" s="206" t="s">
        <v>409</v>
      </c>
      <c r="E33" s="206" t="s">
        <v>281</v>
      </c>
      <c r="F33" s="206" t="s">
        <v>332</v>
      </c>
      <c r="G33" s="285" t="s">
        <v>382</v>
      </c>
      <c r="H33" s="285" t="s">
        <v>348</v>
      </c>
      <c r="I33" s="315" t="s">
        <v>333</v>
      </c>
      <c r="J33" s="323"/>
      <c r="K33" s="1" t="s">
        <v>317</v>
      </c>
    </row>
    <row r="34" spans="1:11" ht="125.25" customHeight="1" x14ac:dyDescent="0.35">
      <c r="A34" s="287" t="s">
        <v>338</v>
      </c>
      <c r="B34" s="206" t="s">
        <v>334</v>
      </c>
      <c r="C34" s="206" t="s">
        <v>384</v>
      </c>
      <c r="D34" s="206" t="s">
        <v>383</v>
      </c>
      <c r="E34" s="206" t="s">
        <v>281</v>
      </c>
      <c r="F34" s="206" t="s">
        <v>332</v>
      </c>
      <c r="G34" s="206" t="s">
        <v>382</v>
      </c>
      <c r="H34" s="285" t="s">
        <v>348</v>
      </c>
      <c r="I34" s="315" t="s">
        <v>333</v>
      </c>
      <c r="J34" s="323"/>
      <c r="K34" s="1"/>
    </row>
    <row r="35" spans="1:11" ht="108" customHeight="1" x14ac:dyDescent="0.35">
      <c r="A35" s="287" t="s">
        <v>336</v>
      </c>
      <c r="B35" s="206" t="s">
        <v>334</v>
      </c>
      <c r="C35" s="206" t="s">
        <v>330</v>
      </c>
      <c r="D35" s="206" t="s">
        <v>337</v>
      </c>
      <c r="E35" s="206" t="s">
        <v>350</v>
      </c>
      <c r="F35" s="206" t="s">
        <v>332</v>
      </c>
      <c r="G35" s="206" t="s">
        <v>382</v>
      </c>
      <c r="H35" s="285" t="s">
        <v>349</v>
      </c>
      <c r="I35" s="315" t="s">
        <v>333</v>
      </c>
      <c r="J35" s="323"/>
      <c r="K35" s="1"/>
    </row>
    <row r="36" spans="1:11" ht="9.75" customHeight="1" x14ac:dyDescent="0.35">
      <c r="A36" s="296"/>
      <c r="B36" s="297"/>
      <c r="C36" s="298"/>
      <c r="D36" s="299"/>
      <c r="E36" s="297"/>
      <c r="F36" s="297"/>
      <c r="G36" s="298"/>
      <c r="H36" s="297"/>
      <c r="I36" s="314"/>
      <c r="J36" s="323"/>
      <c r="K36" s="1"/>
    </row>
    <row r="37" spans="1:11" ht="48" customHeight="1" x14ac:dyDescent="0.35">
      <c r="A37" s="287" t="s">
        <v>275</v>
      </c>
      <c r="B37" s="392" t="s">
        <v>341</v>
      </c>
      <c r="C37" s="392" t="s">
        <v>351</v>
      </c>
      <c r="D37" s="399" t="s">
        <v>411</v>
      </c>
      <c r="E37" s="392" t="s">
        <v>350</v>
      </c>
      <c r="F37" s="392" t="s">
        <v>332</v>
      </c>
      <c r="G37" s="402" t="s">
        <v>382</v>
      </c>
      <c r="H37" s="405" t="s">
        <v>349</v>
      </c>
      <c r="I37" s="392" t="s">
        <v>333</v>
      </c>
      <c r="J37" s="324"/>
      <c r="K37" s="1"/>
    </row>
    <row r="38" spans="1:11" ht="38.25" customHeight="1" x14ac:dyDescent="0.35">
      <c r="A38" s="287" t="s">
        <v>276</v>
      </c>
      <c r="B38" s="394"/>
      <c r="C38" s="394"/>
      <c r="D38" s="400"/>
      <c r="E38" s="394"/>
      <c r="F38" s="394"/>
      <c r="G38" s="403"/>
      <c r="H38" s="406"/>
      <c r="I38" s="394"/>
      <c r="J38" s="324"/>
      <c r="K38" s="1"/>
    </row>
    <row r="39" spans="1:11" ht="38.25" customHeight="1" x14ac:dyDescent="0.35">
      <c r="A39" s="287" t="s">
        <v>277</v>
      </c>
      <c r="B39" s="394"/>
      <c r="C39" s="394"/>
      <c r="D39" s="400"/>
      <c r="E39" s="394"/>
      <c r="F39" s="394"/>
      <c r="G39" s="403"/>
      <c r="H39" s="406"/>
      <c r="I39" s="394"/>
      <c r="J39" s="324"/>
      <c r="K39" s="1"/>
    </row>
    <row r="40" spans="1:11" ht="61.5" customHeight="1" x14ac:dyDescent="0.35">
      <c r="A40" s="287" t="s">
        <v>278</v>
      </c>
      <c r="B40" s="393"/>
      <c r="C40" s="393"/>
      <c r="D40" s="401"/>
      <c r="E40" s="393"/>
      <c r="F40" s="393"/>
      <c r="G40" s="404"/>
      <c r="H40" s="407"/>
      <c r="I40" s="393"/>
      <c r="J40" s="324"/>
      <c r="K40" s="1"/>
    </row>
    <row r="41" spans="1:11" ht="9.75" customHeight="1" x14ac:dyDescent="0.35">
      <c r="A41" s="296"/>
      <c r="B41" s="297"/>
      <c r="C41" s="298"/>
      <c r="D41" s="299"/>
      <c r="E41" s="297"/>
      <c r="F41" s="297"/>
      <c r="G41" s="298"/>
      <c r="H41" s="297"/>
      <c r="I41" s="314"/>
      <c r="J41" s="323"/>
      <c r="K41" s="1"/>
    </row>
    <row r="42" spans="1:11" ht="26" x14ac:dyDescent="0.35">
      <c r="A42" s="287" t="s">
        <v>273</v>
      </c>
      <c r="B42" s="392" t="s">
        <v>365</v>
      </c>
      <c r="C42" s="395"/>
      <c r="D42" s="395"/>
      <c r="E42" s="395"/>
      <c r="F42" s="395"/>
      <c r="G42" s="397" t="s">
        <v>283</v>
      </c>
      <c r="H42" s="397" t="s">
        <v>283</v>
      </c>
      <c r="I42" s="397" t="s">
        <v>283</v>
      </c>
      <c r="J42" s="323"/>
      <c r="K42" s="1"/>
    </row>
    <row r="43" spans="1:11" ht="26" x14ac:dyDescent="0.35">
      <c r="A43" s="287" t="s">
        <v>274</v>
      </c>
      <c r="B43" s="393"/>
      <c r="C43" s="396"/>
      <c r="D43" s="396"/>
      <c r="E43" s="396"/>
      <c r="F43" s="396"/>
      <c r="G43" s="398"/>
      <c r="H43" s="398"/>
      <c r="I43" s="398"/>
      <c r="J43" s="323"/>
      <c r="K43" s="1"/>
    </row>
    <row r="44" spans="1:11" ht="9.75" customHeight="1" x14ac:dyDescent="0.35">
      <c r="A44" s="296"/>
      <c r="B44" s="297"/>
      <c r="C44" s="298"/>
      <c r="D44" s="299"/>
      <c r="E44" s="297"/>
      <c r="F44" s="297"/>
      <c r="G44" s="298"/>
      <c r="H44" s="297"/>
      <c r="I44" s="317"/>
      <c r="J44" s="323"/>
      <c r="K44" s="1"/>
    </row>
    <row r="45" spans="1:11" ht="24.75" customHeight="1" x14ac:dyDescent="0.35">
      <c r="A45" s="291" t="s">
        <v>279</v>
      </c>
      <c r="B45" s="216" t="s">
        <v>283</v>
      </c>
      <c r="C45" s="216" t="s">
        <v>283</v>
      </c>
      <c r="D45" s="216" t="s">
        <v>283</v>
      </c>
      <c r="E45" s="216" t="s">
        <v>283</v>
      </c>
      <c r="F45" s="216" t="s">
        <v>283</v>
      </c>
      <c r="G45" s="216" t="s">
        <v>283</v>
      </c>
      <c r="H45" s="216" t="s">
        <v>283</v>
      </c>
      <c r="I45" s="316" t="s">
        <v>283</v>
      </c>
      <c r="J45" s="324"/>
      <c r="K45" s="1" t="s">
        <v>317</v>
      </c>
    </row>
    <row r="46" spans="1:11" ht="24.75" customHeight="1" x14ac:dyDescent="0.35">
      <c r="A46" s="291" t="s">
        <v>280</v>
      </c>
      <c r="B46" s="207" t="s">
        <v>321</v>
      </c>
      <c r="C46" s="206" t="s">
        <v>68</v>
      </c>
      <c r="D46" s="206" t="s">
        <v>68</v>
      </c>
      <c r="E46" s="207" t="s">
        <v>68</v>
      </c>
      <c r="F46" s="207" t="s">
        <v>68</v>
      </c>
      <c r="G46" s="206" t="s">
        <v>68</v>
      </c>
      <c r="H46" s="206" t="s">
        <v>68</v>
      </c>
      <c r="I46" s="315" t="s">
        <v>68</v>
      </c>
      <c r="J46" s="323"/>
      <c r="K46" s="1"/>
    </row>
    <row r="47" spans="1:11" x14ac:dyDescent="0.35">
      <c r="H47" s="106"/>
      <c r="I47" s="106"/>
      <c r="K47" s="1"/>
    </row>
    <row r="48" spans="1:11" x14ac:dyDescent="0.35">
      <c r="H48" s="106"/>
      <c r="I48" s="106"/>
      <c r="K48" s="1"/>
    </row>
    <row r="49" spans="1:12" x14ac:dyDescent="0.35">
      <c r="H49" s="106"/>
      <c r="I49" s="106"/>
      <c r="K49" s="1"/>
    </row>
    <row r="50" spans="1:12" x14ac:dyDescent="0.35">
      <c r="H50" s="106"/>
      <c r="I50" s="106"/>
      <c r="K50" s="1"/>
    </row>
    <row r="51" spans="1:12" s="208" customFormat="1" x14ac:dyDescent="0.35">
      <c r="H51" s="209"/>
      <c r="I51" s="209"/>
      <c r="J51" s="209"/>
      <c r="L51" s="209"/>
    </row>
    <row r="52" spans="1:12" x14ac:dyDescent="0.35">
      <c r="A52" s="325"/>
      <c r="B52" s="325"/>
      <c r="C52" s="326" t="s">
        <v>146</v>
      </c>
      <c r="D52" s="326"/>
      <c r="E52" s="326"/>
      <c r="F52" s="326"/>
      <c r="G52" s="326" t="s">
        <v>147</v>
      </c>
      <c r="H52" s="327"/>
      <c r="I52" s="327"/>
      <c r="K52" s="119"/>
      <c r="L52" s="106"/>
    </row>
    <row r="53" spans="1:12" x14ac:dyDescent="0.3">
      <c r="A53" s="328" t="s">
        <v>352</v>
      </c>
      <c r="B53" s="329"/>
      <c r="C53" s="330" t="s">
        <v>27</v>
      </c>
      <c r="D53" s="330"/>
      <c r="E53" s="330"/>
      <c r="F53" s="330"/>
      <c r="G53" s="330" t="s">
        <v>26</v>
      </c>
      <c r="H53" s="331" t="s">
        <v>28</v>
      </c>
      <c r="I53" s="331"/>
      <c r="K53" s="193" t="s">
        <v>27</v>
      </c>
      <c r="L53" s="106"/>
    </row>
    <row r="54" spans="1:12" x14ac:dyDescent="0.3">
      <c r="A54" s="332" t="s">
        <v>31</v>
      </c>
      <c r="B54" s="14" t="s">
        <v>12</v>
      </c>
      <c r="C54" s="6"/>
      <c r="D54" s="6"/>
      <c r="E54" s="6"/>
      <c r="F54" s="6"/>
      <c r="G54" s="2"/>
      <c r="H54" s="2"/>
      <c r="I54" s="2"/>
      <c r="J54" s="195"/>
      <c r="K54" s="194"/>
      <c r="L54" s="106"/>
    </row>
    <row r="55" spans="1:12" ht="52" x14ac:dyDescent="0.35">
      <c r="A55" s="332" t="s">
        <v>30</v>
      </c>
      <c r="B55" s="14" t="s">
        <v>13</v>
      </c>
      <c r="C55" s="6"/>
      <c r="D55" s="6"/>
      <c r="E55" s="6"/>
      <c r="F55" s="6"/>
      <c r="G55" s="2"/>
      <c r="H55" s="2"/>
      <c r="I55" s="2"/>
      <c r="J55" s="106" t="s">
        <v>145</v>
      </c>
      <c r="K55" s="194"/>
      <c r="L55" s="106"/>
    </row>
    <row r="56" spans="1:12" x14ac:dyDescent="0.35">
      <c r="A56" s="332"/>
      <c r="B56" s="14" t="s">
        <v>0</v>
      </c>
      <c r="C56" s="6"/>
      <c r="D56" s="6"/>
      <c r="E56" s="6"/>
      <c r="F56" s="6"/>
      <c r="G56" s="2"/>
      <c r="H56" s="2"/>
      <c r="I56" s="2"/>
      <c r="J56" s="106" t="s">
        <v>38</v>
      </c>
      <c r="K56" s="194"/>
      <c r="L56" s="106"/>
    </row>
    <row r="57" spans="1:12" x14ac:dyDescent="0.35">
      <c r="A57" s="332" t="s">
        <v>16</v>
      </c>
      <c r="B57" s="14"/>
      <c r="C57" s="6"/>
      <c r="D57" s="6"/>
      <c r="E57" s="6"/>
      <c r="F57" s="6"/>
      <c r="G57" s="2"/>
      <c r="H57" s="2"/>
      <c r="I57" s="2"/>
      <c r="J57" s="106" t="s">
        <v>38</v>
      </c>
      <c r="K57" s="194"/>
      <c r="L57" s="106"/>
    </row>
    <row r="58" spans="1:12" x14ac:dyDescent="0.35">
      <c r="A58" s="332" t="s">
        <v>17</v>
      </c>
      <c r="B58" s="14"/>
      <c r="C58" s="6"/>
      <c r="D58" s="6"/>
      <c r="E58" s="6"/>
      <c r="F58" s="6"/>
      <c r="G58" s="2"/>
      <c r="H58" s="2"/>
      <c r="I58" s="2"/>
      <c r="J58" s="106" t="s">
        <v>38</v>
      </c>
      <c r="K58" s="194"/>
      <c r="L58" s="106"/>
    </row>
    <row r="59" spans="1:12" ht="26" x14ac:dyDescent="0.35">
      <c r="A59" s="333" t="s">
        <v>36</v>
      </c>
      <c r="B59" s="14"/>
      <c r="C59" s="2" t="s">
        <v>148</v>
      </c>
      <c r="D59" s="2"/>
      <c r="E59" s="2"/>
      <c r="F59" s="2"/>
      <c r="G59" s="2"/>
      <c r="H59" s="2"/>
      <c r="I59" s="2"/>
      <c r="K59" s="194"/>
      <c r="L59" s="106"/>
    </row>
    <row r="60" spans="1:12" ht="26" x14ac:dyDescent="0.35">
      <c r="A60" s="332" t="s">
        <v>149</v>
      </c>
      <c r="B60" s="14"/>
      <c r="C60" s="2" t="s">
        <v>148</v>
      </c>
      <c r="D60" s="2"/>
      <c r="E60" s="2"/>
      <c r="F60" s="2"/>
      <c r="G60" s="2"/>
      <c r="H60" s="2"/>
      <c r="I60" s="2"/>
      <c r="K60" s="194"/>
      <c r="L60" s="106"/>
    </row>
    <row r="61" spans="1:12" ht="52" x14ac:dyDescent="0.35">
      <c r="A61" s="333" t="s">
        <v>49</v>
      </c>
      <c r="B61" s="325"/>
      <c r="C61" s="6"/>
      <c r="D61" s="6"/>
      <c r="E61" s="6"/>
      <c r="F61" s="6"/>
      <c r="G61" s="2"/>
      <c r="H61" s="2"/>
      <c r="I61" s="2"/>
      <c r="J61" s="106" t="s">
        <v>143</v>
      </c>
      <c r="K61" s="194"/>
      <c r="L61" s="106"/>
    </row>
    <row r="62" spans="1:12" x14ac:dyDescent="0.35">
      <c r="A62" s="332" t="s">
        <v>14</v>
      </c>
      <c r="B62" s="14" t="s">
        <v>1</v>
      </c>
      <c r="C62" s="6"/>
      <c r="D62" s="6"/>
      <c r="E62" s="6"/>
      <c r="F62" s="6"/>
      <c r="G62" s="2"/>
      <c r="H62" s="2"/>
      <c r="I62" s="2"/>
      <c r="K62" s="194"/>
      <c r="L62" s="106"/>
    </row>
    <row r="63" spans="1:12" x14ac:dyDescent="0.35">
      <c r="A63" s="332"/>
      <c r="B63" s="14" t="s">
        <v>18</v>
      </c>
      <c r="C63" s="6"/>
      <c r="D63" s="6"/>
      <c r="E63" s="6"/>
      <c r="F63" s="6"/>
      <c r="G63" s="2"/>
      <c r="H63" s="2"/>
      <c r="I63" s="2"/>
      <c r="K63" s="194"/>
      <c r="L63" s="106"/>
    </row>
    <row r="64" spans="1:12" x14ac:dyDescent="0.35">
      <c r="A64" s="332"/>
      <c r="B64" s="14" t="s">
        <v>5</v>
      </c>
      <c r="C64" s="6"/>
      <c r="D64" s="6"/>
      <c r="E64" s="6"/>
      <c r="F64" s="6"/>
      <c r="G64" s="2"/>
      <c r="H64" s="2"/>
      <c r="I64" s="2"/>
      <c r="K64" s="194"/>
    </row>
    <row r="65" spans="1:12" x14ac:dyDescent="0.35">
      <c r="A65" s="332" t="s">
        <v>4</v>
      </c>
      <c r="B65" s="14" t="s">
        <v>10</v>
      </c>
      <c r="C65" s="6"/>
      <c r="D65" s="6"/>
      <c r="E65" s="6"/>
      <c r="F65" s="6"/>
      <c r="G65" s="2"/>
      <c r="H65" s="2"/>
      <c r="I65" s="2"/>
      <c r="K65" s="194"/>
    </row>
    <row r="66" spans="1:12" x14ac:dyDescent="0.35">
      <c r="A66" s="332" t="s">
        <v>8</v>
      </c>
      <c r="B66" s="14" t="s">
        <v>7</v>
      </c>
      <c r="C66" s="6"/>
      <c r="D66" s="6"/>
      <c r="E66" s="6"/>
      <c r="F66" s="6"/>
      <c r="G66" s="2"/>
      <c r="H66" s="2"/>
      <c r="I66" s="2"/>
      <c r="K66" s="194"/>
    </row>
    <row r="67" spans="1:12" x14ac:dyDescent="0.35">
      <c r="A67" s="332"/>
      <c r="B67" s="14" t="s">
        <v>268</v>
      </c>
      <c r="C67" s="6"/>
      <c r="D67" s="6"/>
      <c r="E67" s="6"/>
      <c r="F67" s="6"/>
      <c r="G67" s="2"/>
      <c r="H67" s="2"/>
      <c r="I67" s="2"/>
      <c r="K67" s="194"/>
      <c r="L67" s="106"/>
    </row>
    <row r="68" spans="1:12" x14ac:dyDescent="0.35">
      <c r="A68" s="332"/>
      <c r="B68" s="14" t="s">
        <v>267</v>
      </c>
      <c r="C68" s="6"/>
      <c r="D68" s="6"/>
      <c r="E68" s="6"/>
      <c r="F68" s="6"/>
      <c r="G68" s="2"/>
      <c r="H68" s="2"/>
      <c r="I68" s="2"/>
      <c r="K68" s="194"/>
      <c r="L68" s="106"/>
    </row>
    <row r="69" spans="1:12" x14ac:dyDescent="0.35">
      <c r="A69" s="332"/>
      <c r="B69" s="14" t="s">
        <v>9</v>
      </c>
      <c r="C69" s="6"/>
      <c r="D69" s="6"/>
      <c r="E69" s="6"/>
      <c r="F69" s="6"/>
      <c r="G69" s="2"/>
      <c r="H69" s="2"/>
      <c r="I69" s="2"/>
      <c r="K69" s="194"/>
    </row>
    <row r="70" spans="1:12" x14ac:dyDescent="0.35">
      <c r="A70" s="333" t="s">
        <v>22</v>
      </c>
      <c r="B70" s="14"/>
      <c r="C70" s="6"/>
      <c r="D70" s="6"/>
      <c r="E70" s="6"/>
      <c r="F70" s="6"/>
      <c r="G70" s="2"/>
      <c r="H70" s="2"/>
      <c r="I70" s="2"/>
      <c r="K70" s="194"/>
    </row>
    <row r="71" spans="1:12" x14ac:dyDescent="0.35">
      <c r="H71" s="106"/>
      <c r="I71" s="106"/>
      <c r="K71" s="1"/>
    </row>
    <row r="72" spans="1:12" x14ac:dyDescent="0.35">
      <c r="H72" s="106"/>
      <c r="I72" s="106"/>
      <c r="K72" s="1"/>
    </row>
    <row r="73" spans="1:12" x14ac:dyDescent="0.35">
      <c r="H73" s="106"/>
      <c r="I73" s="106"/>
      <c r="K73" s="1"/>
    </row>
    <row r="74" spans="1:12" x14ac:dyDescent="0.35">
      <c r="H74" s="106"/>
      <c r="I74" s="106"/>
      <c r="K74" s="1"/>
    </row>
    <row r="75" spans="1:12" x14ac:dyDescent="0.35">
      <c r="H75" s="106"/>
      <c r="I75" s="106"/>
      <c r="K75" s="1"/>
    </row>
    <row r="76" spans="1:12" x14ac:dyDescent="0.35">
      <c r="H76" s="106"/>
      <c r="I76" s="106"/>
      <c r="K76" s="1"/>
    </row>
    <row r="77" spans="1:12" x14ac:dyDescent="0.35">
      <c r="H77" s="106"/>
      <c r="I77" s="106"/>
      <c r="K77" s="1"/>
    </row>
    <row r="78" spans="1:12" x14ac:dyDescent="0.35">
      <c r="H78" s="106"/>
      <c r="I78" s="106"/>
      <c r="K78" s="1"/>
    </row>
    <row r="79" spans="1:12" x14ac:dyDescent="0.35">
      <c r="H79" s="106"/>
      <c r="I79" s="106"/>
      <c r="K79" s="1"/>
    </row>
    <row r="80" spans="1:12" x14ac:dyDescent="0.35">
      <c r="H80" s="106"/>
      <c r="I80" s="106"/>
      <c r="K80" s="1"/>
    </row>
    <row r="81" spans="8:11" x14ac:dyDescent="0.35">
      <c r="H81" s="106"/>
      <c r="I81" s="106"/>
      <c r="K81" s="1"/>
    </row>
    <row r="82" spans="8:11" x14ac:dyDescent="0.35">
      <c r="H82" s="106"/>
      <c r="I82" s="106"/>
      <c r="K82" s="1"/>
    </row>
    <row r="83" spans="8:11" x14ac:dyDescent="0.35">
      <c r="H83" s="106"/>
      <c r="I83" s="106"/>
      <c r="K83" s="1"/>
    </row>
    <row r="84" spans="8:11" x14ac:dyDescent="0.35">
      <c r="H84" s="106"/>
      <c r="I84" s="106"/>
      <c r="K84" s="1"/>
    </row>
    <row r="85" spans="8:11" x14ac:dyDescent="0.35">
      <c r="H85" s="106"/>
      <c r="I85" s="106"/>
      <c r="K85" s="1"/>
    </row>
    <row r="86" spans="8:11" x14ac:dyDescent="0.35">
      <c r="H86" s="106"/>
      <c r="I86" s="106"/>
      <c r="K86" s="1"/>
    </row>
    <row r="87" spans="8:11" x14ac:dyDescent="0.35">
      <c r="H87" s="106"/>
      <c r="I87" s="106"/>
      <c r="K87" s="1"/>
    </row>
    <row r="88" spans="8:11" x14ac:dyDescent="0.35">
      <c r="H88" s="106"/>
      <c r="I88" s="106"/>
      <c r="K88" s="1"/>
    </row>
    <row r="89" spans="8:11" x14ac:dyDescent="0.35">
      <c r="H89" s="106"/>
      <c r="I89" s="106"/>
      <c r="K89" s="1"/>
    </row>
    <row r="90" spans="8:11" x14ac:dyDescent="0.35">
      <c r="H90" s="106"/>
      <c r="I90" s="106"/>
      <c r="K90" s="1"/>
    </row>
    <row r="91" spans="8:11" x14ac:dyDescent="0.35">
      <c r="H91" s="106"/>
      <c r="I91" s="106"/>
      <c r="K91" s="1"/>
    </row>
    <row r="92" spans="8:11" x14ac:dyDescent="0.35">
      <c r="H92" s="106"/>
      <c r="I92" s="106"/>
      <c r="K92" s="1"/>
    </row>
    <row r="93" spans="8:11" x14ac:dyDescent="0.35">
      <c r="H93" s="106"/>
      <c r="I93" s="106"/>
      <c r="K93" s="1"/>
    </row>
    <row r="94" spans="8:11" x14ac:dyDescent="0.35">
      <c r="H94" s="106"/>
      <c r="I94" s="106"/>
      <c r="K94" s="1"/>
    </row>
    <row r="95" spans="8:11" x14ac:dyDescent="0.35">
      <c r="H95" s="106"/>
      <c r="I95" s="106"/>
      <c r="K95" s="1"/>
    </row>
    <row r="96" spans="8:11" x14ac:dyDescent="0.35">
      <c r="H96" s="106"/>
      <c r="I96" s="106"/>
      <c r="K96" s="1"/>
    </row>
    <row r="97" spans="8:11" x14ac:dyDescent="0.35">
      <c r="H97" s="106"/>
      <c r="I97" s="106"/>
      <c r="K97" s="1"/>
    </row>
    <row r="98" spans="8:11" x14ac:dyDescent="0.35">
      <c r="H98" s="106"/>
      <c r="I98" s="106"/>
      <c r="K98" s="1"/>
    </row>
    <row r="99" spans="8:11" x14ac:dyDescent="0.35">
      <c r="H99" s="106"/>
      <c r="I99" s="106"/>
      <c r="K99" s="1"/>
    </row>
    <row r="100" spans="8:11" x14ac:dyDescent="0.35">
      <c r="H100" s="106"/>
      <c r="I100" s="106"/>
      <c r="K100" s="1"/>
    </row>
    <row r="101" spans="8:11" x14ac:dyDescent="0.35">
      <c r="H101" s="106"/>
      <c r="I101" s="106"/>
      <c r="K101" s="1"/>
    </row>
    <row r="102" spans="8:11" x14ac:dyDescent="0.35">
      <c r="H102" s="106"/>
      <c r="I102" s="106"/>
      <c r="K102" s="1"/>
    </row>
    <row r="103" spans="8:11" x14ac:dyDescent="0.35">
      <c r="H103" s="106"/>
      <c r="I103" s="106"/>
      <c r="K103" s="1"/>
    </row>
    <row r="104" spans="8:11" x14ac:dyDescent="0.35">
      <c r="H104" s="106"/>
      <c r="I104" s="106"/>
      <c r="K104" s="1"/>
    </row>
    <row r="105" spans="8:11" x14ac:dyDescent="0.35">
      <c r="H105" s="106"/>
      <c r="I105" s="106"/>
      <c r="K105" s="1"/>
    </row>
    <row r="106" spans="8:11" x14ac:dyDescent="0.35">
      <c r="H106" s="106"/>
      <c r="I106" s="106"/>
      <c r="K106" s="1"/>
    </row>
    <row r="107" spans="8:11" x14ac:dyDescent="0.35">
      <c r="H107" s="106"/>
      <c r="I107" s="106"/>
      <c r="K107" s="1"/>
    </row>
    <row r="108" spans="8:11" x14ac:dyDescent="0.35">
      <c r="H108" s="106"/>
      <c r="I108" s="106"/>
      <c r="K108" s="1"/>
    </row>
    <row r="109" spans="8:11" x14ac:dyDescent="0.35">
      <c r="H109" s="106"/>
      <c r="I109" s="106"/>
      <c r="K109" s="1"/>
    </row>
    <row r="110" spans="8:11" x14ac:dyDescent="0.35">
      <c r="H110" s="106"/>
      <c r="I110" s="106"/>
      <c r="K110" s="1"/>
    </row>
    <row r="111" spans="8:11" x14ac:dyDescent="0.35">
      <c r="H111" s="106"/>
      <c r="I111" s="106"/>
      <c r="K111" s="1"/>
    </row>
    <row r="112" spans="8:11" x14ac:dyDescent="0.35">
      <c r="H112" s="106"/>
      <c r="I112" s="106"/>
      <c r="K112" s="1"/>
    </row>
    <row r="113" spans="8:11" x14ac:dyDescent="0.35">
      <c r="H113" s="106"/>
      <c r="I113" s="106"/>
      <c r="K113" s="1"/>
    </row>
    <row r="114" spans="8:11" x14ac:dyDescent="0.35">
      <c r="H114" s="106"/>
      <c r="I114" s="106"/>
      <c r="K114" s="1"/>
    </row>
    <row r="115" spans="8:11" x14ac:dyDescent="0.35">
      <c r="H115" s="106"/>
      <c r="I115" s="106"/>
      <c r="K115" s="1"/>
    </row>
    <row r="116" spans="8:11" x14ac:dyDescent="0.35">
      <c r="H116" s="106"/>
      <c r="I116" s="106"/>
      <c r="K116" s="1"/>
    </row>
    <row r="117" spans="8:11" x14ac:dyDescent="0.35">
      <c r="H117" s="106"/>
      <c r="I117" s="106"/>
      <c r="K117" s="1"/>
    </row>
    <row r="118" spans="8:11" x14ac:dyDescent="0.35">
      <c r="H118" s="106"/>
      <c r="I118" s="106"/>
      <c r="K118" s="1"/>
    </row>
    <row r="119" spans="8:11" x14ac:dyDescent="0.35">
      <c r="H119" s="106"/>
      <c r="I119" s="106"/>
      <c r="K119" s="1"/>
    </row>
    <row r="120" spans="8:11" x14ac:dyDescent="0.35">
      <c r="H120" s="106"/>
      <c r="I120" s="106"/>
      <c r="K120" s="1"/>
    </row>
    <row r="121" spans="8:11" x14ac:dyDescent="0.35">
      <c r="H121" s="106"/>
      <c r="I121" s="106"/>
      <c r="K121" s="1"/>
    </row>
    <row r="122" spans="8:11" x14ac:dyDescent="0.35">
      <c r="H122" s="106"/>
      <c r="I122" s="106"/>
      <c r="K122" s="1"/>
    </row>
    <row r="123" spans="8:11" x14ac:dyDescent="0.35">
      <c r="H123" s="106"/>
      <c r="I123" s="106"/>
      <c r="K123" s="1"/>
    </row>
    <row r="124" spans="8:11" x14ac:dyDescent="0.35">
      <c r="H124" s="106"/>
      <c r="I124" s="106"/>
      <c r="K124" s="1"/>
    </row>
    <row r="125" spans="8:11" x14ac:dyDescent="0.35">
      <c r="H125" s="106"/>
      <c r="I125" s="106"/>
      <c r="K125" s="1"/>
    </row>
    <row r="126" spans="8:11" x14ac:dyDescent="0.35">
      <c r="H126" s="106"/>
      <c r="I126" s="106"/>
      <c r="K126" s="1"/>
    </row>
    <row r="127" spans="8:11" x14ac:dyDescent="0.35">
      <c r="H127" s="106"/>
      <c r="I127" s="106"/>
      <c r="K127" s="1"/>
    </row>
    <row r="128" spans="8:11" x14ac:dyDescent="0.35">
      <c r="H128" s="106"/>
      <c r="I128" s="106"/>
      <c r="K128" s="1"/>
    </row>
    <row r="129" spans="8:11" x14ac:dyDescent="0.35">
      <c r="H129" s="106"/>
      <c r="I129" s="106"/>
      <c r="K129" s="1"/>
    </row>
    <row r="130" spans="8:11" x14ac:dyDescent="0.35">
      <c r="H130" s="106"/>
      <c r="I130" s="106"/>
      <c r="K130" s="1"/>
    </row>
    <row r="131" spans="8:11" x14ac:dyDescent="0.35">
      <c r="H131" s="106"/>
      <c r="I131" s="106"/>
      <c r="K131" s="1"/>
    </row>
    <row r="132" spans="8:11" x14ac:dyDescent="0.35">
      <c r="H132" s="106"/>
      <c r="I132" s="106"/>
      <c r="K132" s="1"/>
    </row>
    <row r="133" spans="8:11" x14ac:dyDescent="0.35">
      <c r="H133" s="106"/>
      <c r="I133" s="106"/>
      <c r="K133" s="1"/>
    </row>
    <row r="134" spans="8:11" x14ac:dyDescent="0.35">
      <c r="H134" s="106"/>
      <c r="I134" s="106"/>
      <c r="K134" s="1"/>
    </row>
    <row r="135" spans="8:11" x14ac:dyDescent="0.35">
      <c r="H135" s="106"/>
      <c r="I135" s="106"/>
      <c r="K135" s="1"/>
    </row>
    <row r="136" spans="8:11" x14ac:dyDescent="0.35">
      <c r="H136" s="106"/>
      <c r="I136" s="106"/>
      <c r="K136" s="1"/>
    </row>
    <row r="137" spans="8:11" x14ac:dyDescent="0.35">
      <c r="H137" s="106"/>
      <c r="I137" s="106"/>
      <c r="K137" s="1"/>
    </row>
    <row r="138" spans="8:11" x14ac:dyDescent="0.35">
      <c r="H138" s="106"/>
      <c r="I138" s="106"/>
      <c r="K138" s="1"/>
    </row>
    <row r="139" spans="8:11" x14ac:dyDescent="0.35">
      <c r="H139" s="106"/>
      <c r="I139" s="106"/>
      <c r="K139" s="1"/>
    </row>
    <row r="140" spans="8:11" x14ac:dyDescent="0.35">
      <c r="H140" s="106"/>
      <c r="I140" s="106"/>
      <c r="K140" s="1"/>
    </row>
    <row r="141" spans="8:11" x14ac:dyDescent="0.35">
      <c r="H141" s="106"/>
      <c r="I141" s="106"/>
      <c r="K141" s="1"/>
    </row>
    <row r="142" spans="8:11" x14ac:dyDescent="0.35">
      <c r="H142" s="106"/>
      <c r="I142" s="106"/>
      <c r="K142" s="1"/>
    </row>
    <row r="143" spans="8:11" x14ac:dyDescent="0.35">
      <c r="H143" s="106"/>
      <c r="I143" s="106"/>
      <c r="K143" s="1"/>
    </row>
    <row r="144" spans="8:11" x14ac:dyDescent="0.35">
      <c r="H144" s="106"/>
      <c r="I144" s="106"/>
      <c r="K144" s="1"/>
    </row>
    <row r="145" spans="8:11" x14ac:dyDescent="0.35">
      <c r="H145" s="106"/>
      <c r="I145" s="106"/>
      <c r="K145" s="1"/>
    </row>
    <row r="146" spans="8:11" x14ac:dyDescent="0.35">
      <c r="H146" s="106"/>
      <c r="I146" s="106"/>
      <c r="K146" s="1"/>
    </row>
    <row r="147" spans="8:11" x14ac:dyDescent="0.35">
      <c r="H147" s="106"/>
      <c r="I147" s="106"/>
      <c r="K147" s="1"/>
    </row>
    <row r="148" spans="8:11" x14ac:dyDescent="0.35">
      <c r="H148" s="106"/>
      <c r="I148" s="106"/>
      <c r="K148" s="1"/>
    </row>
    <row r="149" spans="8:11" x14ac:dyDescent="0.35">
      <c r="H149" s="106"/>
      <c r="I149" s="106"/>
      <c r="K149" s="1"/>
    </row>
    <row r="150" spans="8:11" x14ac:dyDescent="0.35">
      <c r="H150" s="106"/>
      <c r="I150" s="106"/>
      <c r="K150" s="1"/>
    </row>
    <row r="151" spans="8:11" x14ac:dyDescent="0.35">
      <c r="H151" s="106"/>
      <c r="I151" s="106"/>
      <c r="K151" s="1"/>
    </row>
    <row r="152" spans="8:11" x14ac:dyDescent="0.35">
      <c r="H152" s="106"/>
      <c r="I152" s="106"/>
      <c r="K152" s="1"/>
    </row>
    <row r="153" spans="8:11" x14ac:dyDescent="0.35">
      <c r="H153" s="106"/>
      <c r="I153" s="106"/>
      <c r="K153" s="1"/>
    </row>
    <row r="154" spans="8:11" x14ac:dyDescent="0.35">
      <c r="H154" s="106"/>
      <c r="I154" s="106"/>
      <c r="K154" s="1"/>
    </row>
    <row r="155" spans="8:11" x14ac:dyDescent="0.35">
      <c r="H155" s="106"/>
      <c r="I155" s="106"/>
      <c r="K155" s="1"/>
    </row>
    <row r="156" spans="8:11" x14ac:dyDescent="0.35">
      <c r="H156" s="106"/>
      <c r="I156" s="106"/>
      <c r="K156" s="1"/>
    </row>
    <row r="157" spans="8:11" x14ac:dyDescent="0.35">
      <c r="H157" s="106"/>
      <c r="I157" s="106"/>
      <c r="K157" s="1"/>
    </row>
    <row r="158" spans="8:11" x14ac:dyDescent="0.35">
      <c r="H158" s="106"/>
      <c r="I158" s="106"/>
      <c r="K158" s="1"/>
    </row>
    <row r="159" spans="8:11" x14ac:dyDescent="0.35">
      <c r="H159" s="106"/>
      <c r="I159" s="106"/>
      <c r="K159" s="1"/>
    </row>
    <row r="160" spans="8:11" x14ac:dyDescent="0.35">
      <c r="H160" s="106"/>
      <c r="I160" s="106"/>
      <c r="K160" s="1"/>
    </row>
    <row r="161" spans="8:11" x14ac:dyDescent="0.35">
      <c r="H161" s="106"/>
      <c r="I161" s="106"/>
      <c r="K161" s="1"/>
    </row>
    <row r="162" spans="8:11" x14ac:dyDescent="0.35">
      <c r="H162" s="106"/>
      <c r="I162" s="106"/>
      <c r="K162" s="1"/>
    </row>
    <row r="163" spans="8:11" x14ac:dyDescent="0.35">
      <c r="H163" s="106"/>
      <c r="I163" s="106"/>
      <c r="K163" s="1"/>
    </row>
    <row r="164" spans="8:11" x14ac:dyDescent="0.35">
      <c r="H164" s="106"/>
      <c r="I164" s="106"/>
      <c r="K164" s="1"/>
    </row>
    <row r="165" spans="8:11" x14ac:dyDescent="0.35">
      <c r="H165" s="106"/>
      <c r="I165" s="106"/>
      <c r="K165" s="1"/>
    </row>
    <row r="166" spans="8:11" x14ac:dyDescent="0.35">
      <c r="H166" s="106"/>
      <c r="I166" s="106"/>
      <c r="K166" s="1"/>
    </row>
    <row r="167" spans="8:11" x14ac:dyDescent="0.35">
      <c r="H167" s="106"/>
      <c r="I167" s="106"/>
      <c r="K167" s="1"/>
    </row>
    <row r="168" spans="8:11" x14ac:dyDescent="0.35">
      <c r="H168" s="106"/>
      <c r="I168" s="106"/>
      <c r="K168" s="1"/>
    </row>
    <row r="169" spans="8:11" x14ac:dyDescent="0.35">
      <c r="H169" s="106"/>
      <c r="I169" s="106"/>
      <c r="K169" s="1"/>
    </row>
    <row r="170" spans="8:11" x14ac:dyDescent="0.35">
      <c r="H170" s="106"/>
      <c r="I170" s="106"/>
      <c r="K170" s="1"/>
    </row>
    <row r="171" spans="8:11" x14ac:dyDescent="0.35">
      <c r="H171" s="106"/>
      <c r="I171" s="106"/>
      <c r="K171" s="1"/>
    </row>
    <row r="172" spans="8:11" x14ac:dyDescent="0.35">
      <c r="H172" s="106"/>
      <c r="I172" s="106"/>
      <c r="K172" s="1"/>
    </row>
    <row r="173" spans="8:11" x14ac:dyDescent="0.35">
      <c r="H173" s="106"/>
      <c r="I173" s="106"/>
      <c r="K173" s="1"/>
    </row>
    <row r="174" spans="8:11" x14ac:dyDescent="0.35">
      <c r="H174" s="106"/>
      <c r="I174" s="106"/>
      <c r="K174" s="1"/>
    </row>
    <row r="175" spans="8:11" x14ac:dyDescent="0.35">
      <c r="H175" s="106"/>
      <c r="I175" s="106"/>
      <c r="K175" s="1"/>
    </row>
    <row r="176" spans="8:11" x14ac:dyDescent="0.35">
      <c r="H176" s="106"/>
      <c r="I176" s="106"/>
      <c r="K176" s="1"/>
    </row>
    <row r="177" spans="8:11" x14ac:dyDescent="0.35">
      <c r="H177" s="106"/>
      <c r="I177" s="106"/>
      <c r="K177" s="1"/>
    </row>
    <row r="178" spans="8:11" x14ac:dyDescent="0.35">
      <c r="H178" s="106"/>
      <c r="I178" s="106"/>
      <c r="K178" s="1"/>
    </row>
    <row r="179" spans="8:11" x14ac:dyDescent="0.35">
      <c r="H179" s="106"/>
      <c r="I179" s="106"/>
      <c r="K179" s="1"/>
    </row>
    <row r="180" spans="8:11" x14ac:dyDescent="0.35">
      <c r="H180" s="106"/>
      <c r="I180" s="106"/>
      <c r="K180" s="1"/>
    </row>
    <row r="181" spans="8:11" x14ac:dyDescent="0.35">
      <c r="H181" s="106"/>
      <c r="I181" s="106"/>
      <c r="K181" s="1"/>
    </row>
    <row r="182" spans="8:11" x14ac:dyDescent="0.35">
      <c r="H182" s="106"/>
      <c r="I182" s="106"/>
      <c r="K182" s="1"/>
    </row>
    <row r="183" spans="8:11" x14ac:dyDescent="0.35">
      <c r="H183" s="106"/>
      <c r="I183" s="106"/>
      <c r="K183" s="1"/>
    </row>
    <row r="184" spans="8:11" x14ac:dyDescent="0.35">
      <c r="H184" s="106"/>
      <c r="I184" s="106"/>
      <c r="K184" s="1"/>
    </row>
    <row r="185" spans="8:11" x14ac:dyDescent="0.35">
      <c r="H185" s="106"/>
      <c r="I185" s="106"/>
      <c r="K185" s="1"/>
    </row>
    <row r="186" spans="8:11" x14ac:dyDescent="0.35">
      <c r="H186" s="106"/>
      <c r="I186" s="106"/>
      <c r="K186" s="1"/>
    </row>
    <row r="187" spans="8:11" x14ac:dyDescent="0.35">
      <c r="H187" s="106"/>
      <c r="I187" s="106"/>
      <c r="K187" s="1"/>
    </row>
    <row r="188" spans="8:11" x14ac:dyDescent="0.35">
      <c r="H188" s="106"/>
      <c r="I188" s="106"/>
      <c r="K188" s="1"/>
    </row>
    <row r="189" spans="8:11" x14ac:dyDescent="0.35">
      <c r="H189" s="106"/>
      <c r="I189" s="106"/>
      <c r="K189" s="1"/>
    </row>
  </sheetData>
  <mergeCells count="20">
    <mergeCell ref="F42:F43"/>
    <mergeCell ref="G42:G43"/>
    <mergeCell ref="H42:H43"/>
    <mergeCell ref="I42:I43"/>
    <mergeCell ref="D37:D40"/>
    <mergeCell ref="E37:E40"/>
    <mergeCell ref="F37:F40"/>
    <mergeCell ref="G37:G40"/>
    <mergeCell ref="H37:H40"/>
    <mergeCell ref="I37:I40"/>
    <mergeCell ref="B22:B23"/>
    <mergeCell ref="C22:C23"/>
    <mergeCell ref="D22:D23"/>
    <mergeCell ref="E22:E23"/>
    <mergeCell ref="B42:B43"/>
    <mergeCell ref="C37:C40"/>
    <mergeCell ref="B37:B40"/>
    <mergeCell ref="C42:C43"/>
    <mergeCell ref="D42:D43"/>
    <mergeCell ref="E42:E43"/>
  </mergeCells>
  <phoneticPr fontId="43" type="noConversion"/>
  <conditionalFormatting sqref="G54:I55 K54:K55 G60:I60 K60 B31 B34 B45:D45 C42:D42 G42:I42 G45:I45 E36:F36 D33:D35 E44:F46 E24:F34 B35:F35 D37:F37 E41:F42">
    <cfRule type="cellIs" dxfId="7" priority="45" operator="equal">
      <formula>#REF!</formula>
    </cfRule>
    <cfRule type="cellIs" dxfId="6" priority="46" operator="equal">
      <formula>#REF!</formula>
    </cfRule>
  </conditionalFormatting>
  <conditionalFormatting sqref="G64:I64 K64">
    <cfRule type="cellIs" dxfId="5" priority="41" operator="equal">
      <formula>#REF!</formula>
    </cfRule>
    <cfRule type="cellIs" dxfId="4" priority="42" operator="equal">
      <formula>#REF!</formula>
    </cfRule>
  </conditionalFormatting>
  <conditionalFormatting sqref="B37:C37 B42 B46:I46 B33:B35">
    <cfRule type="cellIs" dxfId="3" priority="7" operator="equal">
      <formula>#REF!</formula>
    </cfRule>
    <cfRule type="cellIs" dxfId="2" priority="8" operator="equal">
      <formula>#REF!</formula>
    </cfRule>
  </conditionalFormatting>
  <conditionalFormatting sqref="B46">
    <cfRule type="cellIs" dxfId="1" priority="3" operator="equal">
      <formula>#REF!</formula>
    </cfRule>
    <cfRule type="cellIs" dxfId="0" priority="4" operator="equal">
      <formula>#REF!</formula>
    </cfRule>
  </conditionalFormatting>
  <pageMargins left="0.25" right="0.25" top="0.25" bottom="0.25" header="0" footer="0"/>
  <pageSetup scale="69" fitToWidth="3" orientation="landscape" r:id="rId1"/>
  <headerFooter>
    <oddHeader>&amp;LBABH MEV Risk Assessment&amp;RCorporate Compliance Committee</oddHeader>
    <oddFooter>Page &amp;P&amp;R&amp;F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8148B-57D4-4676-99FD-1C0EADBB9C59}">
  <dimension ref="A1:J128"/>
  <sheetViews>
    <sheetView tabSelected="1" zoomScale="110" zoomScaleNormal="110" workbookViewId="0">
      <pane ySplit="3" topLeftCell="A22" activePane="bottomLeft" state="frozen"/>
      <selection pane="bottomLeft" activeCell="E33" sqref="E33"/>
    </sheetView>
  </sheetViews>
  <sheetFormatPr defaultColWidth="9.1796875" defaultRowHeight="13" x14ac:dyDescent="0.35"/>
  <cols>
    <col min="1" max="1" width="28.08984375" style="334" customWidth="1"/>
    <col min="2" max="4" width="11.7265625" style="334" customWidth="1"/>
    <col min="5" max="5" width="9.7265625" style="334" customWidth="1"/>
    <col min="6" max="6" width="8.7265625" style="189" customWidth="1"/>
    <col min="7" max="7" width="10.54296875" style="189" customWidth="1"/>
    <col min="8" max="8" width="13.36328125" style="334" customWidth="1"/>
    <col min="9" max="9" width="85.7265625" style="335" bestFit="1" customWidth="1"/>
    <col min="10" max="10" width="9.1796875" style="334" customWidth="1"/>
    <col min="11" max="11" width="12" style="334" bestFit="1" customWidth="1"/>
    <col min="12" max="16384" width="9.1796875" style="334"/>
  </cols>
  <sheetData>
    <row r="1" spans="1:10" x14ac:dyDescent="0.35">
      <c r="A1" s="341" t="s">
        <v>394</v>
      </c>
      <c r="B1" s="341"/>
      <c r="C1" s="341"/>
      <c r="D1" s="341"/>
      <c r="E1" s="354"/>
      <c r="G1" s="190"/>
      <c r="H1" s="336"/>
      <c r="I1" s="355"/>
      <c r="J1" s="354"/>
    </row>
    <row r="2" spans="1:10" x14ac:dyDescent="0.35">
      <c r="A2" s="354"/>
      <c r="B2" s="354"/>
      <c r="C2" s="354"/>
      <c r="D2" s="354"/>
      <c r="E2" s="354"/>
      <c r="F2" s="336"/>
      <c r="G2" s="336"/>
      <c r="H2" s="336"/>
      <c r="I2" s="355"/>
      <c r="J2" s="354"/>
    </row>
    <row r="3" spans="1:10" ht="39" customHeight="1" x14ac:dyDescent="0.35">
      <c r="A3" s="353" t="s">
        <v>401</v>
      </c>
      <c r="B3" s="353" t="s">
        <v>397</v>
      </c>
      <c r="C3" s="353" t="s">
        <v>395</v>
      </c>
      <c r="D3" s="353" t="s">
        <v>396</v>
      </c>
      <c r="E3" s="353" t="s">
        <v>75</v>
      </c>
      <c r="F3" s="353" t="s">
        <v>385</v>
      </c>
      <c r="G3" s="353" t="s">
        <v>63</v>
      </c>
      <c r="H3" s="352" t="s">
        <v>285</v>
      </c>
      <c r="I3" s="351" t="s">
        <v>64</v>
      </c>
    </row>
    <row r="4" spans="1:10" x14ac:dyDescent="0.35">
      <c r="A4" s="363" t="s">
        <v>70</v>
      </c>
      <c r="B4" s="336">
        <v>12</v>
      </c>
      <c r="C4" s="336">
        <v>10</v>
      </c>
      <c r="D4" s="336">
        <v>2</v>
      </c>
      <c r="E4" s="338">
        <v>1</v>
      </c>
      <c r="F4" s="338">
        <v>44</v>
      </c>
      <c r="G4" s="339">
        <v>531</v>
      </c>
      <c r="H4" s="337">
        <v>10209.32</v>
      </c>
      <c r="I4" s="336" t="s">
        <v>247</v>
      </c>
    </row>
    <row r="5" spans="1:10" x14ac:dyDescent="0.35">
      <c r="A5" s="378" t="s">
        <v>70</v>
      </c>
      <c r="B5" s="378">
        <v>11</v>
      </c>
      <c r="C5" s="378">
        <v>9</v>
      </c>
      <c r="D5" s="378">
        <v>2</v>
      </c>
      <c r="E5" s="379">
        <v>2</v>
      </c>
      <c r="F5" s="379">
        <v>219</v>
      </c>
      <c r="G5" s="380">
        <v>3028</v>
      </c>
      <c r="H5" s="381">
        <v>47835.92</v>
      </c>
      <c r="I5" s="378" t="s">
        <v>245</v>
      </c>
    </row>
    <row r="6" spans="1:10" x14ac:dyDescent="0.35">
      <c r="A6" s="378" t="s">
        <v>70</v>
      </c>
      <c r="B6" s="378">
        <v>50</v>
      </c>
      <c r="C6" s="378">
        <v>44</v>
      </c>
      <c r="D6" s="378">
        <v>6</v>
      </c>
      <c r="E6" s="379">
        <v>5</v>
      </c>
      <c r="F6" s="379">
        <v>1284</v>
      </c>
      <c r="G6" s="380">
        <v>13559</v>
      </c>
      <c r="H6" s="381">
        <v>172524</v>
      </c>
      <c r="I6" s="378" t="s">
        <v>184</v>
      </c>
    </row>
    <row r="7" spans="1:10" x14ac:dyDescent="0.35">
      <c r="A7" s="378" t="s">
        <v>70</v>
      </c>
      <c r="B7" s="378">
        <v>39</v>
      </c>
      <c r="C7" s="378">
        <v>35</v>
      </c>
      <c r="D7" s="378">
        <v>4</v>
      </c>
      <c r="E7" s="379">
        <v>10</v>
      </c>
      <c r="F7" s="379">
        <v>1126</v>
      </c>
      <c r="G7" s="380">
        <v>12518</v>
      </c>
      <c r="H7" s="381">
        <v>202917.32</v>
      </c>
      <c r="I7" s="378" t="s">
        <v>246</v>
      </c>
    </row>
    <row r="8" spans="1:10" x14ac:dyDescent="0.35">
      <c r="A8" s="382" t="s">
        <v>70</v>
      </c>
      <c r="B8" s="382">
        <v>27</v>
      </c>
      <c r="C8" s="382">
        <v>18</v>
      </c>
      <c r="D8" s="382">
        <v>9</v>
      </c>
      <c r="E8" s="379">
        <v>15</v>
      </c>
      <c r="F8" s="379">
        <v>3364</v>
      </c>
      <c r="G8" s="380">
        <v>39179</v>
      </c>
      <c r="H8" s="381">
        <v>649346.15</v>
      </c>
      <c r="I8" s="378" t="s">
        <v>249</v>
      </c>
    </row>
    <row r="9" spans="1:10" x14ac:dyDescent="0.35">
      <c r="A9" s="382" t="s">
        <v>70</v>
      </c>
      <c r="B9" s="382">
        <v>45</v>
      </c>
      <c r="C9" s="382">
        <v>30</v>
      </c>
      <c r="D9" s="382">
        <v>15</v>
      </c>
      <c r="E9" s="379">
        <v>17</v>
      </c>
      <c r="F9" s="379">
        <v>2269</v>
      </c>
      <c r="G9" s="380">
        <v>37348</v>
      </c>
      <c r="H9" s="381">
        <v>656161</v>
      </c>
      <c r="I9" s="378" t="s">
        <v>248</v>
      </c>
    </row>
    <row r="10" spans="1:10" x14ac:dyDescent="0.35">
      <c r="A10" s="378" t="s">
        <v>378</v>
      </c>
      <c r="B10" s="383">
        <v>33</v>
      </c>
      <c r="C10" s="383">
        <v>29</v>
      </c>
      <c r="D10" s="383">
        <v>4</v>
      </c>
      <c r="E10" s="379">
        <v>14</v>
      </c>
      <c r="F10" s="384">
        <v>3994</v>
      </c>
      <c r="G10" s="380">
        <v>45189</v>
      </c>
      <c r="H10" s="381">
        <v>799732</v>
      </c>
      <c r="I10" s="378" t="s">
        <v>177</v>
      </c>
    </row>
    <row r="11" spans="1:10" x14ac:dyDescent="0.35">
      <c r="A11" s="378" t="s">
        <v>378</v>
      </c>
      <c r="B11" s="378">
        <v>55</v>
      </c>
      <c r="C11" s="378">
        <v>46</v>
      </c>
      <c r="D11" s="378">
        <v>9</v>
      </c>
      <c r="E11" s="379">
        <v>27</v>
      </c>
      <c r="F11" s="380">
        <v>14930</v>
      </c>
      <c r="G11" s="380">
        <v>125376</v>
      </c>
      <c r="H11" s="381">
        <v>1994417</v>
      </c>
      <c r="I11" s="378" t="s">
        <v>178</v>
      </c>
    </row>
    <row r="12" spans="1:10" x14ac:dyDescent="0.35">
      <c r="A12" s="382" t="s">
        <v>378</v>
      </c>
      <c r="B12" s="378">
        <v>17</v>
      </c>
      <c r="C12" s="378">
        <v>15</v>
      </c>
      <c r="D12" s="378">
        <v>2</v>
      </c>
      <c r="E12" s="379">
        <v>1</v>
      </c>
      <c r="F12" s="379">
        <v>542</v>
      </c>
      <c r="G12" s="380">
        <v>5108</v>
      </c>
      <c r="H12" s="381">
        <v>79191</v>
      </c>
      <c r="I12" s="378" t="s">
        <v>200</v>
      </c>
    </row>
    <row r="13" spans="1:10" x14ac:dyDescent="0.35">
      <c r="A13" s="382" t="s">
        <v>378</v>
      </c>
      <c r="B13" s="382">
        <v>145</v>
      </c>
      <c r="C13" s="382">
        <v>109</v>
      </c>
      <c r="D13" s="382">
        <v>36</v>
      </c>
      <c r="E13" s="379">
        <v>73</v>
      </c>
      <c r="F13" s="380">
        <v>14418</v>
      </c>
      <c r="G13" s="380">
        <v>160895</v>
      </c>
      <c r="H13" s="381">
        <v>2574819</v>
      </c>
      <c r="I13" s="378" t="s">
        <v>202</v>
      </c>
    </row>
    <row r="14" spans="1:10" x14ac:dyDescent="0.35">
      <c r="A14" s="350" t="s">
        <v>393</v>
      </c>
      <c r="B14" s="350">
        <f>SUM(B4:B13)</f>
        <v>434</v>
      </c>
      <c r="C14" s="350">
        <f t="shared" ref="C14:D14" si="0">SUM(C4:C13)</f>
        <v>345</v>
      </c>
      <c r="D14" s="350">
        <f t="shared" si="0"/>
        <v>89</v>
      </c>
      <c r="E14" s="346">
        <f>SUM(E4:E13)</f>
        <v>165</v>
      </c>
      <c r="F14" s="345">
        <f t="shared" ref="F14:G14" si="1">SUM(F4:F13)</f>
        <v>42190</v>
      </c>
      <c r="G14" s="345">
        <f t="shared" si="1"/>
        <v>442731</v>
      </c>
      <c r="H14" s="344">
        <f>SUM(H4:H13)</f>
        <v>7187152.71</v>
      </c>
      <c r="I14" s="336"/>
    </row>
    <row r="15" spans="1:10" x14ac:dyDescent="0.35">
      <c r="A15" s="336"/>
      <c r="B15" s="336"/>
      <c r="C15" s="336"/>
      <c r="D15" s="336"/>
      <c r="E15" s="338"/>
      <c r="F15" s="338"/>
      <c r="G15" s="339"/>
      <c r="H15" s="337"/>
      <c r="I15" s="336"/>
    </row>
    <row r="16" spans="1:10" x14ac:dyDescent="0.35">
      <c r="A16" s="363" t="s">
        <v>379</v>
      </c>
      <c r="B16" s="336"/>
      <c r="C16" s="336"/>
      <c r="D16" s="336"/>
      <c r="E16" s="338">
        <v>90</v>
      </c>
      <c r="F16" s="338">
        <v>284</v>
      </c>
      <c r="G16" s="339">
        <v>824</v>
      </c>
      <c r="H16" s="337">
        <v>43367.5</v>
      </c>
      <c r="I16" s="336" t="s">
        <v>183</v>
      </c>
    </row>
    <row r="17" spans="1:9" x14ac:dyDescent="0.35">
      <c r="A17" s="382" t="s">
        <v>67</v>
      </c>
      <c r="B17" s="382"/>
      <c r="C17" s="382"/>
      <c r="D17" s="382"/>
      <c r="E17" s="379">
        <v>66</v>
      </c>
      <c r="F17" s="379">
        <v>619</v>
      </c>
      <c r="G17" s="379">
        <v>880</v>
      </c>
      <c r="H17" s="381">
        <v>55741</v>
      </c>
      <c r="I17" s="378" t="s">
        <v>201</v>
      </c>
    </row>
    <row r="18" spans="1:9" x14ac:dyDescent="0.35">
      <c r="A18" s="382" t="s">
        <v>67</v>
      </c>
      <c r="B18" s="382"/>
      <c r="C18" s="382"/>
      <c r="D18" s="382"/>
      <c r="E18" s="379">
        <v>67</v>
      </c>
      <c r="F18" s="379">
        <v>419</v>
      </c>
      <c r="G18" s="379">
        <v>440</v>
      </c>
      <c r="H18" s="381">
        <v>33438</v>
      </c>
      <c r="I18" s="378" t="s">
        <v>199</v>
      </c>
    </row>
    <row r="19" spans="1:9" x14ac:dyDescent="0.35">
      <c r="A19" s="347" t="s">
        <v>393</v>
      </c>
      <c r="B19" s="189"/>
      <c r="C19" s="189"/>
      <c r="D19" s="189"/>
      <c r="E19" s="346">
        <f>SUM(E16:E18)</f>
        <v>223</v>
      </c>
      <c r="F19" s="345">
        <f>SUM(F16:F18)</f>
        <v>1322</v>
      </c>
      <c r="G19" s="345">
        <f>SUM(G16:G18)</f>
        <v>2144</v>
      </c>
      <c r="H19" s="344">
        <f>SUM(H16:H18)</f>
        <v>132546.5</v>
      </c>
      <c r="I19" s="336"/>
    </row>
    <row r="20" spans="1:9" x14ac:dyDescent="0.35">
      <c r="A20" s="189"/>
      <c r="B20" s="189"/>
      <c r="C20" s="189"/>
      <c r="D20" s="189"/>
      <c r="E20" s="338"/>
      <c r="F20" s="339"/>
      <c r="G20" s="339"/>
      <c r="H20" s="337"/>
      <c r="I20" s="336"/>
    </row>
    <row r="21" spans="1:9" x14ac:dyDescent="0.35">
      <c r="A21" s="382" t="s">
        <v>402</v>
      </c>
      <c r="B21" s="382"/>
      <c r="C21" s="382"/>
      <c r="D21" s="382"/>
      <c r="E21" s="379">
        <v>3</v>
      </c>
      <c r="F21" s="379">
        <v>949</v>
      </c>
      <c r="G21" s="380">
        <v>14421</v>
      </c>
      <c r="H21" s="381">
        <v>207929</v>
      </c>
      <c r="I21" s="378" t="s">
        <v>242</v>
      </c>
    </row>
    <row r="22" spans="1:9" x14ac:dyDescent="0.35">
      <c r="A22" s="382" t="s">
        <v>402</v>
      </c>
      <c r="B22" s="382"/>
      <c r="C22" s="382"/>
      <c r="D22" s="382"/>
      <c r="E22" s="379">
        <v>3</v>
      </c>
      <c r="F22" s="379">
        <v>695</v>
      </c>
      <c r="G22" s="380">
        <v>32607</v>
      </c>
      <c r="H22" s="381">
        <v>194489</v>
      </c>
      <c r="I22" s="378" t="s">
        <v>180</v>
      </c>
    </row>
    <row r="23" spans="1:9" x14ac:dyDescent="0.35">
      <c r="A23" s="382" t="s">
        <v>402</v>
      </c>
      <c r="B23" s="382"/>
      <c r="C23" s="382"/>
      <c r="D23" s="382"/>
      <c r="E23" s="379">
        <v>20</v>
      </c>
      <c r="F23" s="379">
        <v>6558</v>
      </c>
      <c r="G23" s="380">
        <v>168730</v>
      </c>
      <c r="H23" s="381">
        <v>992812</v>
      </c>
      <c r="I23" s="378" t="s">
        <v>241</v>
      </c>
    </row>
    <row r="24" spans="1:9" x14ac:dyDescent="0.35">
      <c r="A24" s="382" t="s">
        <v>402</v>
      </c>
      <c r="B24" s="382"/>
      <c r="C24" s="382"/>
      <c r="D24" s="382"/>
      <c r="E24" s="379">
        <v>21</v>
      </c>
      <c r="F24" s="379">
        <v>3054</v>
      </c>
      <c r="G24" s="380">
        <v>45617</v>
      </c>
      <c r="H24" s="381">
        <v>272790</v>
      </c>
      <c r="I24" s="378" t="s">
        <v>243</v>
      </c>
    </row>
    <row r="25" spans="1:9" x14ac:dyDescent="0.35">
      <c r="A25" s="382" t="s">
        <v>402</v>
      </c>
      <c r="B25" s="382"/>
      <c r="C25" s="382"/>
      <c r="D25" s="382"/>
      <c r="E25" s="379">
        <v>35</v>
      </c>
      <c r="F25" s="379">
        <v>3557</v>
      </c>
      <c r="G25" s="380">
        <v>93604</v>
      </c>
      <c r="H25" s="381">
        <v>416271</v>
      </c>
      <c r="I25" s="378" t="s">
        <v>244</v>
      </c>
    </row>
    <row r="26" spans="1:9" x14ac:dyDescent="0.35">
      <c r="A26" s="382" t="s">
        <v>402</v>
      </c>
      <c r="B26" s="382"/>
      <c r="C26" s="382"/>
      <c r="D26" s="382"/>
      <c r="E26" s="379">
        <v>3</v>
      </c>
      <c r="F26" s="379">
        <v>976</v>
      </c>
      <c r="G26" s="380">
        <v>26565</v>
      </c>
      <c r="H26" s="381">
        <v>158859</v>
      </c>
      <c r="I26" s="378" t="s">
        <v>193</v>
      </c>
    </row>
    <row r="27" spans="1:9" x14ac:dyDescent="0.35">
      <c r="A27" s="382" t="s">
        <v>402</v>
      </c>
      <c r="B27" s="382"/>
      <c r="C27" s="382"/>
      <c r="D27" s="382"/>
      <c r="E27" s="388">
        <v>29</v>
      </c>
      <c r="F27" s="388">
        <v>15821</v>
      </c>
      <c r="G27" s="385">
        <v>95489</v>
      </c>
      <c r="H27" s="386">
        <v>1085430</v>
      </c>
      <c r="I27" s="387" t="s">
        <v>405</v>
      </c>
    </row>
    <row r="28" spans="1:9" x14ac:dyDescent="0.35">
      <c r="A28" s="382" t="s">
        <v>402</v>
      </c>
      <c r="B28" s="382"/>
      <c r="C28" s="382"/>
      <c r="D28" s="382"/>
      <c r="E28" s="388">
        <v>37</v>
      </c>
      <c r="F28" s="388">
        <v>6175</v>
      </c>
      <c r="G28" s="385">
        <v>43969</v>
      </c>
      <c r="H28" s="386">
        <v>161841</v>
      </c>
      <c r="I28" s="387" t="s">
        <v>404</v>
      </c>
    </row>
    <row r="29" spans="1:9" x14ac:dyDescent="0.35">
      <c r="A29" s="382" t="s">
        <v>402</v>
      </c>
      <c r="B29" s="382"/>
      <c r="C29" s="382"/>
      <c r="D29" s="382"/>
      <c r="E29" s="388">
        <v>3</v>
      </c>
      <c r="F29" s="388">
        <v>2316</v>
      </c>
      <c r="G29" s="385">
        <v>13402</v>
      </c>
      <c r="H29" s="386">
        <v>47216</v>
      </c>
      <c r="I29" s="387" t="s">
        <v>187</v>
      </c>
    </row>
    <row r="30" spans="1:9" x14ac:dyDescent="0.35">
      <c r="A30" s="382" t="s">
        <v>402</v>
      </c>
      <c r="B30" s="382"/>
      <c r="C30" s="382"/>
      <c r="D30" s="382"/>
      <c r="E30" s="388"/>
      <c r="F30" s="388"/>
      <c r="G30" s="385"/>
      <c r="H30" s="386"/>
      <c r="I30" s="387" t="s">
        <v>412</v>
      </c>
    </row>
    <row r="31" spans="1:9" x14ac:dyDescent="0.35">
      <c r="A31" s="382" t="s">
        <v>402</v>
      </c>
      <c r="B31" s="382"/>
      <c r="C31" s="382"/>
      <c r="D31" s="382"/>
      <c r="E31" s="388"/>
      <c r="F31" s="388"/>
      <c r="G31" s="385"/>
      <c r="H31" s="386"/>
      <c r="I31" s="387" t="s">
        <v>9</v>
      </c>
    </row>
    <row r="32" spans="1:9" x14ac:dyDescent="0.35">
      <c r="A32" s="382" t="s">
        <v>402</v>
      </c>
      <c r="B32" s="382"/>
      <c r="C32" s="382"/>
      <c r="D32" s="382"/>
      <c r="E32" s="388"/>
      <c r="F32" s="388"/>
      <c r="G32" s="385"/>
      <c r="H32" s="386"/>
      <c r="I32" s="387" t="s">
        <v>413</v>
      </c>
    </row>
    <row r="33" spans="1:9" x14ac:dyDescent="0.35">
      <c r="A33" s="347" t="s">
        <v>393</v>
      </c>
      <c r="B33" s="189"/>
      <c r="C33" s="189"/>
      <c r="D33" s="189"/>
      <c r="E33" s="346">
        <f>SUM(E21:E29)</f>
        <v>154</v>
      </c>
      <c r="F33" s="346">
        <f>SUM(F21:F29)</f>
        <v>40101</v>
      </c>
      <c r="G33" s="346">
        <f>SUM(G21:G29)</f>
        <v>534404</v>
      </c>
      <c r="H33" s="377">
        <f>SUM(H21:H29)</f>
        <v>3537637</v>
      </c>
      <c r="I33" s="336"/>
    </row>
    <row r="34" spans="1:9" x14ac:dyDescent="0.35">
      <c r="A34" s="189"/>
      <c r="B34" s="189"/>
      <c r="C34" s="189"/>
      <c r="D34" s="189"/>
      <c r="E34" s="338"/>
      <c r="F34" s="338"/>
      <c r="G34" s="339"/>
      <c r="H34" s="337"/>
      <c r="I34" s="336"/>
    </row>
    <row r="35" spans="1:9" x14ac:dyDescent="0.35">
      <c r="A35" s="382" t="s">
        <v>403</v>
      </c>
      <c r="B35" s="382"/>
      <c r="C35" s="382"/>
      <c r="D35" s="382"/>
      <c r="E35" s="379">
        <v>94</v>
      </c>
      <c r="F35" s="380">
        <v>21117</v>
      </c>
      <c r="G35" s="380">
        <v>426936</v>
      </c>
      <c r="H35" s="381">
        <v>1888282</v>
      </c>
      <c r="I35" s="378" t="s">
        <v>240</v>
      </c>
    </row>
    <row r="36" spans="1:9" x14ac:dyDescent="0.35">
      <c r="A36" s="347"/>
      <c r="B36" s="189"/>
      <c r="C36" s="189"/>
      <c r="D36" s="189"/>
      <c r="E36" s="346"/>
      <c r="F36" s="345"/>
      <c r="G36" s="345"/>
      <c r="H36" s="344"/>
      <c r="I36" s="336"/>
    </row>
    <row r="37" spans="1:9" x14ac:dyDescent="0.35">
      <c r="A37" s="189"/>
      <c r="B37" s="189"/>
      <c r="C37" s="189"/>
      <c r="D37" s="189"/>
      <c r="E37" s="346"/>
      <c r="F37" s="345"/>
      <c r="G37" s="345"/>
      <c r="H37" s="344"/>
      <c r="I37" s="336"/>
    </row>
    <row r="38" spans="1:9" x14ac:dyDescent="0.35">
      <c r="A38" s="364" t="s">
        <v>257</v>
      </c>
      <c r="B38" s="189"/>
      <c r="C38" s="189"/>
      <c r="D38" s="189"/>
      <c r="E38" s="189">
        <v>6</v>
      </c>
      <c r="F38" s="189">
        <v>3800</v>
      </c>
      <c r="G38" s="349">
        <v>3800</v>
      </c>
      <c r="H38" s="335">
        <v>257168</v>
      </c>
      <c r="I38" s="190" t="s">
        <v>391</v>
      </c>
    </row>
    <row r="39" spans="1:9" x14ac:dyDescent="0.35">
      <c r="A39" s="364" t="s">
        <v>257</v>
      </c>
      <c r="B39" s="189"/>
      <c r="C39" s="189"/>
      <c r="D39" s="189"/>
      <c r="E39" s="191">
        <v>33</v>
      </c>
      <c r="F39" s="191">
        <v>19515</v>
      </c>
      <c r="G39" s="349">
        <v>19525</v>
      </c>
      <c r="H39" s="335">
        <v>1547299.69</v>
      </c>
      <c r="I39" s="190" t="s">
        <v>258</v>
      </c>
    </row>
    <row r="40" spans="1:9" x14ac:dyDescent="0.35">
      <c r="A40" s="364" t="s">
        <v>72</v>
      </c>
      <c r="B40" s="189"/>
      <c r="C40" s="189"/>
      <c r="D40" s="189"/>
      <c r="E40" s="338">
        <v>1</v>
      </c>
      <c r="F40" s="338">
        <v>1</v>
      </c>
      <c r="G40" s="339">
        <v>6</v>
      </c>
      <c r="H40" s="337">
        <v>2739.36</v>
      </c>
      <c r="I40" s="336" t="s">
        <v>238</v>
      </c>
    </row>
    <row r="41" spans="1:9" x14ac:dyDescent="0.35">
      <c r="A41" s="364" t="s">
        <v>72</v>
      </c>
      <c r="B41" s="189"/>
      <c r="C41" s="189"/>
      <c r="D41" s="189"/>
      <c r="E41" s="338">
        <v>2</v>
      </c>
      <c r="F41" s="338">
        <v>1446</v>
      </c>
      <c r="G41" s="339">
        <v>1446</v>
      </c>
      <c r="H41" s="337">
        <v>66039.56</v>
      </c>
      <c r="I41" s="336" t="s">
        <v>239</v>
      </c>
    </row>
    <row r="42" spans="1:9" x14ac:dyDescent="0.35">
      <c r="A42" s="364" t="s">
        <v>72</v>
      </c>
      <c r="B42" s="189"/>
      <c r="C42" s="189"/>
      <c r="D42" s="189"/>
      <c r="E42" s="189">
        <v>11</v>
      </c>
      <c r="F42" s="189">
        <v>7943</v>
      </c>
      <c r="G42" s="334">
        <v>7943</v>
      </c>
      <c r="H42" s="335">
        <v>971276.65999999992</v>
      </c>
      <c r="I42" s="190" t="s">
        <v>251</v>
      </c>
    </row>
    <row r="43" spans="1:9" x14ac:dyDescent="0.35">
      <c r="A43" s="364" t="s">
        <v>72</v>
      </c>
      <c r="B43" s="189"/>
      <c r="C43" s="189"/>
      <c r="D43" s="189"/>
      <c r="E43" s="189">
        <v>14</v>
      </c>
      <c r="F43" s="191">
        <v>7670</v>
      </c>
      <c r="G43" s="349">
        <v>7670</v>
      </c>
      <c r="H43" s="335">
        <v>904687</v>
      </c>
      <c r="I43" s="190" t="s">
        <v>255</v>
      </c>
    </row>
    <row r="44" spans="1:9" x14ac:dyDescent="0.35">
      <c r="A44" s="364" t="s">
        <v>72</v>
      </c>
      <c r="B44" s="189"/>
      <c r="C44" s="189"/>
      <c r="D44" s="189"/>
      <c r="E44" s="189">
        <v>6</v>
      </c>
      <c r="F44" s="191">
        <v>4149</v>
      </c>
      <c r="G44" s="349">
        <v>4149</v>
      </c>
      <c r="H44" s="335">
        <v>446512</v>
      </c>
      <c r="I44" s="190" t="s">
        <v>390</v>
      </c>
    </row>
    <row r="45" spans="1:9" x14ac:dyDescent="0.35">
      <c r="A45" s="364" t="s">
        <v>72</v>
      </c>
      <c r="B45" s="189"/>
      <c r="C45" s="189"/>
      <c r="D45" s="189"/>
      <c r="E45" s="191">
        <v>42</v>
      </c>
      <c r="F45" s="191">
        <v>26942</v>
      </c>
      <c r="G45" s="349">
        <v>26942</v>
      </c>
      <c r="H45" s="335">
        <v>2792002.77</v>
      </c>
      <c r="I45" s="190" t="s">
        <v>254</v>
      </c>
    </row>
    <row r="46" spans="1:9" x14ac:dyDescent="0.35">
      <c r="A46" s="364" t="s">
        <v>72</v>
      </c>
      <c r="B46" s="189"/>
      <c r="C46" s="189"/>
      <c r="D46" s="189"/>
      <c r="E46" s="191">
        <v>69</v>
      </c>
      <c r="F46" s="191">
        <v>40846</v>
      </c>
      <c r="G46" s="349">
        <v>40846</v>
      </c>
      <c r="H46" s="335">
        <v>4767057</v>
      </c>
      <c r="I46" s="190" t="s">
        <v>392</v>
      </c>
    </row>
    <row r="47" spans="1:9" x14ac:dyDescent="0.35">
      <c r="A47" s="364" t="s">
        <v>253</v>
      </c>
      <c r="B47" s="189"/>
      <c r="C47" s="189"/>
      <c r="D47" s="189"/>
      <c r="E47" s="191">
        <v>27</v>
      </c>
      <c r="F47" s="191">
        <v>15544</v>
      </c>
      <c r="G47" s="349">
        <v>54569</v>
      </c>
      <c r="H47" s="335">
        <v>785857</v>
      </c>
      <c r="I47" s="190" t="s">
        <v>406</v>
      </c>
    </row>
    <row r="48" spans="1:9" s="367" customFormat="1" x14ac:dyDescent="0.35">
      <c r="A48" s="347" t="s">
        <v>393</v>
      </c>
      <c r="B48" s="347"/>
      <c r="C48" s="347"/>
      <c r="D48" s="347"/>
      <c r="E48" s="365">
        <f>SUM(E38:E47)</f>
        <v>211</v>
      </c>
      <c r="F48" s="345">
        <f>SUM(F38:F47)</f>
        <v>127856</v>
      </c>
      <c r="G48" s="345">
        <f>SUM(G38:G47)</f>
        <v>166896</v>
      </c>
      <c r="H48" s="368">
        <f>SUM(H38:H47)</f>
        <v>12540639.039999999</v>
      </c>
      <c r="I48" s="366"/>
    </row>
    <row r="49" spans="1:9" x14ac:dyDescent="0.35">
      <c r="A49" s="189"/>
      <c r="B49" s="189"/>
      <c r="C49" s="189"/>
      <c r="D49" s="189"/>
      <c r="E49" s="191"/>
      <c r="F49" s="191"/>
      <c r="G49" s="349"/>
      <c r="H49" s="335"/>
      <c r="I49" s="190"/>
    </row>
    <row r="50" spans="1:9" x14ac:dyDescent="0.35">
      <c r="A50" s="364" t="s">
        <v>252</v>
      </c>
      <c r="B50" s="189"/>
      <c r="C50" s="189"/>
      <c r="D50" s="189"/>
      <c r="E50" s="191">
        <v>1</v>
      </c>
      <c r="F50" s="191">
        <v>6</v>
      </c>
      <c r="G50" s="349">
        <v>6</v>
      </c>
      <c r="H50" s="335">
        <v>2739</v>
      </c>
      <c r="I50" s="190" t="s">
        <v>238</v>
      </c>
    </row>
    <row r="51" spans="1:9" x14ac:dyDescent="0.35">
      <c r="A51" s="382" t="s">
        <v>252</v>
      </c>
      <c r="B51" s="382"/>
      <c r="C51" s="382"/>
      <c r="D51" s="382"/>
      <c r="E51" s="379">
        <v>58</v>
      </c>
      <c r="F51" s="380">
        <v>2885</v>
      </c>
      <c r="G51" s="380">
        <v>29293</v>
      </c>
      <c r="H51" s="381">
        <v>136166</v>
      </c>
      <c r="I51" s="378" t="s">
        <v>185</v>
      </c>
    </row>
    <row r="52" spans="1:9" s="367" customFormat="1" x14ac:dyDescent="0.35">
      <c r="A52" s="347" t="s">
        <v>393</v>
      </c>
      <c r="B52" s="347"/>
      <c r="C52" s="347"/>
      <c r="D52" s="347"/>
      <c r="E52" s="346">
        <f>SUM(E50:E51)</f>
        <v>59</v>
      </c>
      <c r="F52" s="345">
        <f t="shared" ref="F52:H52" si="2">SUM(F50:F51)</f>
        <v>2891</v>
      </c>
      <c r="G52" s="345">
        <f t="shared" si="2"/>
        <v>29299</v>
      </c>
      <c r="H52" s="344">
        <f t="shared" si="2"/>
        <v>138905</v>
      </c>
      <c r="I52" s="350"/>
    </row>
    <row r="53" spans="1:9" x14ac:dyDescent="0.35">
      <c r="A53" s="189"/>
      <c r="B53" s="189"/>
      <c r="C53" s="189"/>
      <c r="D53" s="189"/>
      <c r="E53" s="338"/>
      <c r="F53" s="339"/>
      <c r="G53" s="339"/>
      <c r="H53" s="337"/>
      <c r="I53" s="336"/>
    </row>
    <row r="54" spans="1:9" x14ac:dyDescent="0.35">
      <c r="A54" s="369" t="s">
        <v>250</v>
      </c>
      <c r="B54" s="348"/>
      <c r="C54" s="348"/>
      <c r="D54" s="348"/>
      <c r="E54" s="338">
        <v>7</v>
      </c>
      <c r="F54" s="338">
        <v>40</v>
      </c>
      <c r="G54" s="339">
        <v>40</v>
      </c>
      <c r="H54" s="337">
        <v>14773.6</v>
      </c>
      <c r="I54" s="336" t="s">
        <v>176</v>
      </c>
    </row>
    <row r="55" spans="1:9" x14ac:dyDescent="0.35">
      <c r="A55" s="369" t="s">
        <v>250</v>
      </c>
      <c r="B55" s="348"/>
      <c r="C55" s="348"/>
      <c r="D55" s="348"/>
      <c r="E55" s="334">
        <v>1</v>
      </c>
      <c r="F55" s="334">
        <v>3</v>
      </c>
      <c r="G55" s="334">
        <v>3</v>
      </c>
      <c r="H55" s="335">
        <v>1005</v>
      </c>
      <c r="I55" s="336" t="s">
        <v>237</v>
      </c>
    </row>
    <row r="56" spans="1:9" s="367" customFormat="1" x14ac:dyDescent="0.35">
      <c r="A56" s="370" t="s">
        <v>393</v>
      </c>
      <c r="B56" s="371"/>
      <c r="C56" s="371"/>
      <c r="D56" s="371"/>
      <c r="E56" s="372">
        <f>SUM(E54:E55)</f>
        <v>8</v>
      </c>
      <c r="F56" s="372">
        <f>SUM(F54:F55)</f>
        <v>43</v>
      </c>
      <c r="G56" s="373">
        <f>SUM(G54:G55)</f>
        <v>43</v>
      </c>
      <c r="H56" s="374">
        <f>SUM(H54:H55)</f>
        <v>15778.6</v>
      </c>
      <c r="I56" s="350"/>
    </row>
    <row r="57" spans="1:9" x14ac:dyDescent="0.35">
      <c r="A57" s="348"/>
      <c r="B57" s="348"/>
      <c r="C57" s="348"/>
      <c r="D57" s="348"/>
      <c r="F57" s="334"/>
      <c r="G57" s="334"/>
      <c r="H57" s="335"/>
      <c r="I57" s="336"/>
    </row>
    <row r="58" spans="1:9" x14ac:dyDescent="0.35">
      <c r="A58" s="382" t="s">
        <v>410</v>
      </c>
      <c r="B58" s="382">
        <v>11</v>
      </c>
      <c r="C58" s="382"/>
      <c r="D58" s="382"/>
      <c r="E58" s="379">
        <v>476</v>
      </c>
      <c r="F58" s="380">
        <v>3918</v>
      </c>
      <c r="G58" s="380">
        <v>3918</v>
      </c>
      <c r="H58" s="381">
        <v>271371</v>
      </c>
      <c r="I58" s="378" t="s">
        <v>196</v>
      </c>
    </row>
    <row r="59" spans="1:9" x14ac:dyDescent="0.35">
      <c r="A59" s="382" t="s">
        <v>410</v>
      </c>
      <c r="B59" s="382">
        <v>25</v>
      </c>
      <c r="C59" s="382"/>
      <c r="D59" s="382"/>
      <c r="E59" s="379">
        <v>687</v>
      </c>
      <c r="F59" s="380">
        <v>9192</v>
      </c>
      <c r="G59" s="380">
        <v>19620</v>
      </c>
      <c r="H59" s="381">
        <v>944662</v>
      </c>
      <c r="I59" s="378" t="s">
        <v>194</v>
      </c>
    </row>
    <row r="60" spans="1:9" x14ac:dyDescent="0.35">
      <c r="A60" s="382" t="s">
        <v>410</v>
      </c>
      <c r="B60" s="382">
        <v>30</v>
      </c>
      <c r="C60" s="382"/>
      <c r="D60" s="382"/>
      <c r="E60" s="380">
        <v>1347</v>
      </c>
      <c r="F60" s="380">
        <v>16138</v>
      </c>
      <c r="G60" s="380">
        <v>23106</v>
      </c>
      <c r="H60" s="381">
        <v>1578634</v>
      </c>
      <c r="I60" s="378" t="s">
        <v>195</v>
      </c>
    </row>
    <row r="61" spans="1:9" x14ac:dyDescent="0.35">
      <c r="A61" s="347" t="s">
        <v>393</v>
      </c>
      <c r="B61" s="347">
        <f>SUM(B58:B60)</f>
        <v>66</v>
      </c>
      <c r="C61" s="347"/>
      <c r="D61" s="347"/>
      <c r="E61" s="345">
        <f>SUM(E58:E60)</f>
        <v>2510</v>
      </c>
      <c r="F61" s="345">
        <f>SUM(F58:F60)</f>
        <v>29248</v>
      </c>
      <c r="G61" s="345">
        <f>SUM(G58:G60)</f>
        <v>46644</v>
      </c>
      <c r="H61" s="344">
        <f>SUM(H58:H60)</f>
        <v>2794667</v>
      </c>
      <c r="I61" s="336"/>
    </row>
    <row r="62" spans="1:9" x14ac:dyDescent="0.35">
      <c r="A62" s="189"/>
      <c r="B62" s="189"/>
      <c r="C62" s="189"/>
      <c r="D62" s="189"/>
      <c r="E62" s="339"/>
      <c r="F62" s="339"/>
      <c r="G62" s="339"/>
      <c r="H62" s="337"/>
      <c r="I62" s="336"/>
    </row>
    <row r="63" spans="1:9" x14ac:dyDescent="0.35">
      <c r="A63" s="375" t="s">
        <v>71</v>
      </c>
      <c r="B63" s="221"/>
      <c r="C63" s="221"/>
      <c r="D63" s="221"/>
      <c r="E63" s="338">
        <v>1</v>
      </c>
      <c r="F63" s="338">
        <v>69</v>
      </c>
      <c r="G63" s="339">
        <v>525</v>
      </c>
      <c r="H63" s="337">
        <v>1541.7</v>
      </c>
      <c r="I63" s="336" t="s">
        <v>192</v>
      </c>
    </row>
    <row r="64" spans="1:9" x14ac:dyDescent="0.35">
      <c r="A64" s="375" t="s">
        <v>71</v>
      </c>
      <c r="B64" s="221"/>
      <c r="C64" s="221"/>
      <c r="D64" s="221"/>
      <c r="E64" s="338">
        <v>10</v>
      </c>
      <c r="F64" s="338">
        <v>71</v>
      </c>
      <c r="G64" s="339">
        <v>71</v>
      </c>
      <c r="H64" s="337">
        <v>8891</v>
      </c>
      <c r="I64" s="336" t="s">
        <v>386</v>
      </c>
    </row>
    <row r="65" spans="1:9" s="367" customFormat="1" x14ac:dyDescent="0.35">
      <c r="A65" s="366" t="s">
        <v>393</v>
      </c>
      <c r="B65" s="376"/>
      <c r="C65" s="376"/>
      <c r="D65" s="376"/>
      <c r="E65" s="346">
        <f>SUM(E63:E64)</f>
        <v>11</v>
      </c>
      <c r="F65" s="346">
        <f>SUM(F63:F64)</f>
        <v>140</v>
      </c>
      <c r="G65" s="345">
        <f>SUM(G63:G64)</f>
        <v>596</v>
      </c>
      <c r="H65" s="344">
        <f>SUM(H63:H64)</f>
        <v>10432.700000000001</v>
      </c>
      <c r="I65" s="350"/>
    </row>
    <row r="66" spans="1:9" x14ac:dyDescent="0.35">
      <c r="A66" s="221"/>
      <c r="B66" s="221"/>
      <c r="C66" s="221"/>
      <c r="D66" s="221"/>
      <c r="E66" s="338"/>
      <c r="F66" s="338"/>
      <c r="G66" s="339"/>
      <c r="H66" s="337"/>
      <c r="I66" s="336"/>
    </row>
    <row r="67" spans="1:9" x14ac:dyDescent="0.35">
      <c r="A67" s="382" t="s">
        <v>40</v>
      </c>
      <c r="B67" s="382"/>
      <c r="C67" s="382"/>
      <c r="D67" s="382"/>
      <c r="E67" s="379">
        <v>22</v>
      </c>
      <c r="F67" s="379">
        <v>305</v>
      </c>
      <c r="G67" s="380">
        <v>828</v>
      </c>
      <c r="H67" s="381">
        <v>14174.13</v>
      </c>
      <c r="I67" s="378" t="s">
        <v>186</v>
      </c>
    </row>
    <row r="68" spans="1:9" x14ac:dyDescent="0.35">
      <c r="A68" s="382" t="s">
        <v>40</v>
      </c>
      <c r="B68" s="382"/>
      <c r="C68" s="382"/>
      <c r="D68" s="382"/>
      <c r="E68" s="379">
        <v>42</v>
      </c>
      <c r="F68" s="380">
        <v>2325</v>
      </c>
      <c r="G68" s="380">
        <v>22777</v>
      </c>
      <c r="H68" s="381">
        <v>96264</v>
      </c>
      <c r="I68" s="378" t="s">
        <v>191</v>
      </c>
    </row>
    <row r="69" spans="1:9" x14ac:dyDescent="0.35">
      <c r="A69" s="382" t="s">
        <v>40</v>
      </c>
      <c r="B69" s="382"/>
      <c r="C69" s="382"/>
      <c r="D69" s="382"/>
      <c r="E69" s="379">
        <v>43</v>
      </c>
      <c r="F69" s="379">
        <v>568</v>
      </c>
      <c r="G69" s="380">
        <v>1791</v>
      </c>
      <c r="H69" s="381">
        <v>33990</v>
      </c>
      <c r="I69" s="378" t="s">
        <v>188</v>
      </c>
    </row>
    <row r="70" spans="1:9" x14ac:dyDescent="0.35">
      <c r="A70" s="382" t="s">
        <v>40</v>
      </c>
      <c r="B70" s="382"/>
      <c r="C70" s="382"/>
      <c r="D70" s="382"/>
      <c r="E70" s="379">
        <v>51</v>
      </c>
      <c r="F70" s="379">
        <v>4477</v>
      </c>
      <c r="G70" s="380">
        <v>29525</v>
      </c>
      <c r="H70" s="381">
        <v>90172.75</v>
      </c>
      <c r="I70" s="378" t="s">
        <v>187</v>
      </c>
    </row>
    <row r="71" spans="1:9" x14ac:dyDescent="0.35">
      <c r="A71" s="382" t="s">
        <v>40</v>
      </c>
      <c r="B71" s="382"/>
      <c r="C71" s="382"/>
      <c r="D71" s="382"/>
      <c r="E71" s="379">
        <v>95</v>
      </c>
      <c r="F71" s="380">
        <v>8828</v>
      </c>
      <c r="G71" s="380">
        <v>61699</v>
      </c>
      <c r="H71" s="381">
        <v>197857</v>
      </c>
      <c r="I71" s="378" t="s">
        <v>189</v>
      </c>
    </row>
    <row r="72" spans="1:9" x14ac:dyDescent="0.35">
      <c r="A72" s="189"/>
      <c r="B72" s="189"/>
      <c r="C72" s="189"/>
      <c r="D72" s="189"/>
      <c r="E72" s="346">
        <f>SUM(E67:E71)</f>
        <v>253</v>
      </c>
      <c r="F72" s="345">
        <f>SUM(F67:F71)</f>
        <v>16503</v>
      </c>
      <c r="G72" s="345">
        <f>SUM(G67:G71)</f>
        <v>116620</v>
      </c>
      <c r="H72" s="344">
        <f>SUM(H67:H71)</f>
        <v>432457.88</v>
      </c>
      <c r="I72" s="336"/>
    </row>
    <row r="73" spans="1:9" x14ac:dyDescent="0.35">
      <c r="A73" s="189"/>
      <c r="B73" s="189"/>
      <c r="C73" s="189"/>
      <c r="D73" s="189"/>
      <c r="E73" s="338"/>
      <c r="F73" s="339"/>
      <c r="G73" s="339"/>
      <c r="H73" s="337"/>
      <c r="I73" s="336"/>
    </row>
    <row r="74" spans="1:9" x14ac:dyDescent="0.35">
      <c r="A74" s="364" t="s">
        <v>407</v>
      </c>
      <c r="B74" s="189">
        <v>2</v>
      </c>
      <c r="C74" s="189"/>
      <c r="D74" s="189"/>
      <c r="E74" s="338">
        <v>1</v>
      </c>
      <c r="F74" s="339">
        <v>29</v>
      </c>
      <c r="G74" s="339">
        <v>56</v>
      </c>
      <c r="H74" s="337">
        <v>1470</v>
      </c>
      <c r="I74" s="336" t="s">
        <v>387</v>
      </c>
    </row>
    <row r="75" spans="1:9" x14ac:dyDescent="0.35">
      <c r="A75" s="382" t="s">
        <v>407</v>
      </c>
      <c r="B75" s="382">
        <v>6</v>
      </c>
      <c r="C75" s="382"/>
      <c r="D75" s="382"/>
      <c r="E75" s="379">
        <v>22</v>
      </c>
      <c r="F75" s="380">
        <v>3474</v>
      </c>
      <c r="G75" s="380">
        <v>3781</v>
      </c>
      <c r="H75" s="381">
        <v>322237</v>
      </c>
      <c r="I75" s="378" t="s">
        <v>178</v>
      </c>
    </row>
    <row r="76" spans="1:9" x14ac:dyDescent="0.35">
      <c r="A76" s="382" t="s">
        <v>407</v>
      </c>
      <c r="B76" s="382">
        <v>22</v>
      </c>
      <c r="C76" s="382"/>
      <c r="D76" s="382"/>
      <c r="E76" s="379">
        <v>42</v>
      </c>
      <c r="F76" s="380">
        <v>3107</v>
      </c>
      <c r="G76" s="380">
        <v>6942</v>
      </c>
      <c r="H76" s="381">
        <v>345406</v>
      </c>
      <c r="I76" s="378" t="s">
        <v>388</v>
      </c>
    </row>
    <row r="77" spans="1:9" x14ac:dyDescent="0.35">
      <c r="A77" s="364" t="s">
        <v>407</v>
      </c>
      <c r="B77" s="189">
        <v>20</v>
      </c>
      <c r="C77" s="189"/>
      <c r="D77" s="189"/>
      <c r="E77" s="338">
        <v>8</v>
      </c>
      <c r="F77" s="339">
        <v>184</v>
      </c>
      <c r="G77" s="339">
        <v>228</v>
      </c>
      <c r="H77" s="337">
        <v>17293</v>
      </c>
      <c r="I77" s="336" t="s">
        <v>177</v>
      </c>
    </row>
    <row r="78" spans="1:9" x14ac:dyDescent="0.35">
      <c r="A78" s="382" t="s">
        <v>407</v>
      </c>
      <c r="B78" s="382">
        <v>9</v>
      </c>
      <c r="C78" s="382"/>
      <c r="D78" s="382"/>
      <c r="E78" s="379">
        <v>11</v>
      </c>
      <c r="F78" s="380">
        <v>330</v>
      </c>
      <c r="G78" s="380">
        <v>697</v>
      </c>
      <c r="H78" s="381">
        <v>33731</v>
      </c>
      <c r="I78" s="378" t="s">
        <v>389</v>
      </c>
    </row>
    <row r="79" spans="1:9" s="367" customFormat="1" x14ac:dyDescent="0.35">
      <c r="A79" s="347" t="s">
        <v>393</v>
      </c>
      <c r="B79" s="347">
        <f>SUM(B74:B78)</f>
        <v>59</v>
      </c>
      <c r="C79" s="347"/>
      <c r="D79" s="347"/>
      <c r="E79" s="346">
        <f>SUM(E74:E78)</f>
        <v>84</v>
      </c>
      <c r="F79" s="345">
        <f>SUM(F74:F78)</f>
        <v>7124</v>
      </c>
      <c r="G79" s="345">
        <f>SUM(G74:G78)</f>
        <v>11704</v>
      </c>
      <c r="H79" s="344">
        <f>SUM(H74:H78)</f>
        <v>720137</v>
      </c>
      <c r="I79" s="350"/>
    </row>
    <row r="80" spans="1:9" x14ac:dyDescent="0.35">
      <c r="A80" s="189"/>
      <c r="B80" s="189"/>
      <c r="C80" s="189"/>
      <c r="D80" s="189"/>
      <c r="E80" s="338"/>
      <c r="F80" s="339"/>
      <c r="G80" s="339"/>
      <c r="H80" s="337"/>
      <c r="I80" s="336"/>
    </row>
    <row r="81" spans="1:9" x14ac:dyDescent="0.35">
      <c r="A81" s="343" t="s">
        <v>354</v>
      </c>
      <c r="B81" s="343"/>
      <c r="C81" s="343"/>
      <c r="D81" s="343"/>
      <c r="E81" s="345">
        <f>SUM(E14,E19,E36,E48,E52,E56,E61,E65,E72,E79)</f>
        <v>3524</v>
      </c>
      <c r="F81" s="345">
        <f>SUM(F14,F19,F36,F48,F52,F56,F61,F65,F72,F79)</f>
        <v>227317</v>
      </c>
      <c r="G81" s="345">
        <f>SUM(G14,G19,G36,G48,G52,G56,G61,G65,G72,G79)</f>
        <v>816677</v>
      </c>
      <c r="H81" s="344">
        <f>SUM(H14,H19,H36,H48,H52,H56,H61,H65,H72,H79)</f>
        <v>23972716.43</v>
      </c>
    </row>
    <row r="82" spans="1:9" x14ac:dyDescent="0.35">
      <c r="A82" s="342"/>
      <c r="B82" s="342"/>
      <c r="C82" s="342"/>
      <c r="D82" s="342"/>
      <c r="E82" s="341"/>
      <c r="F82" s="190"/>
      <c r="G82" s="190"/>
      <c r="H82" s="335"/>
    </row>
    <row r="85" spans="1:9" x14ac:dyDescent="0.35">
      <c r="A85" s="340" t="s">
        <v>353</v>
      </c>
      <c r="B85" s="340"/>
      <c r="C85" s="340"/>
      <c r="D85" s="340"/>
    </row>
    <row r="86" spans="1:9" x14ac:dyDescent="0.35">
      <c r="A86" s="189" t="s">
        <v>69</v>
      </c>
      <c r="B86" s="189"/>
      <c r="C86" s="189"/>
      <c r="D86" s="189"/>
      <c r="E86" s="338">
        <v>2</v>
      </c>
      <c r="F86" s="338">
        <v>22</v>
      </c>
      <c r="G86" s="338">
        <v>22</v>
      </c>
      <c r="H86" s="337">
        <v>897.9</v>
      </c>
      <c r="I86" s="336" t="s">
        <v>197</v>
      </c>
    </row>
    <row r="87" spans="1:9" x14ac:dyDescent="0.35">
      <c r="A87" s="189" t="s">
        <v>69</v>
      </c>
      <c r="B87" s="189"/>
      <c r="C87" s="189"/>
      <c r="D87" s="189"/>
      <c r="E87" s="338">
        <v>9</v>
      </c>
      <c r="F87" s="338">
        <v>93</v>
      </c>
      <c r="G87" s="339">
        <v>91</v>
      </c>
      <c r="H87" s="337">
        <v>5261.58</v>
      </c>
      <c r="I87" s="336" t="s">
        <v>198</v>
      </c>
    </row>
    <row r="88" spans="1:9" x14ac:dyDescent="0.35">
      <c r="A88" s="189" t="s">
        <v>73</v>
      </c>
      <c r="B88" s="189"/>
      <c r="C88" s="189"/>
      <c r="D88" s="189"/>
      <c r="E88" s="338">
        <v>1</v>
      </c>
      <c r="F88" s="338">
        <v>4</v>
      </c>
      <c r="G88" s="338">
        <v>4</v>
      </c>
      <c r="H88" s="337">
        <v>3752</v>
      </c>
      <c r="I88" s="336" t="s">
        <v>221</v>
      </c>
    </row>
    <row r="89" spans="1:9" x14ac:dyDescent="0.35">
      <c r="A89" s="189" t="s">
        <v>73</v>
      </c>
      <c r="B89" s="189"/>
      <c r="C89" s="189"/>
      <c r="D89" s="189"/>
      <c r="E89" s="338">
        <v>1</v>
      </c>
      <c r="F89" s="338">
        <v>7</v>
      </c>
      <c r="G89" s="338">
        <v>7</v>
      </c>
      <c r="H89" s="337">
        <v>5600</v>
      </c>
      <c r="I89" s="336" t="s">
        <v>214</v>
      </c>
    </row>
    <row r="90" spans="1:9" x14ac:dyDescent="0.35">
      <c r="A90" s="189" t="s">
        <v>73</v>
      </c>
      <c r="B90" s="189"/>
      <c r="C90" s="189"/>
      <c r="D90" s="189"/>
      <c r="E90" s="338">
        <v>1</v>
      </c>
      <c r="F90" s="339">
        <v>4</v>
      </c>
      <c r="G90" s="339">
        <v>4</v>
      </c>
      <c r="H90" s="337">
        <v>4140</v>
      </c>
      <c r="I90" s="336" t="s">
        <v>207</v>
      </c>
    </row>
    <row r="91" spans="1:9" x14ac:dyDescent="0.35">
      <c r="A91" s="189" t="s">
        <v>73</v>
      </c>
      <c r="B91" s="189"/>
      <c r="C91" s="189"/>
      <c r="D91" s="189"/>
      <c r="E91" s="338">
        <v>1</v>
      </c>
      <c r="F91" s="338">
        <v>50</v>
      </c>
      <c r="G91" s="339">
        <v>50</v>
      </c>
      <c r="H91" s="337">
        <v>3890</v>
      </c>
      <c r="I91" s="336" t="s">
        <v>206</v>
      </c>
    </row>
    <row r="92" spans="1:9" x14ac:dyDescent="0.35">
      <c r="A92" s="189" t="s">
        <v>73</v>
      </c>
      <c r="B92" s="189"/>
      <c r="C92" s="189"/>
      <c r="D92" s="189"/>
      <c r="E92" s="338">
        <v>1</v>
      </c>
      <c r="F92" s="338">
        <v>4</v>
      </c>
      <c r="G92" s="339">
        <v>4</v>
      </c>
      <c r="H92" s="337">
        <v>3448</v>
      </c>
      <c r="I92" s="336" t="s">
        <v>205</v>
      </c>
    </row>
    <row r="93" spans="1:9" x14ac:dyDescent="0.35">
      <c r="A93" s="189" t="s">
        <v>73</v>
      </c>
      <c r="B93" s="189"/>
      <c r="C93" s="189"/>
      <c r="D93" s="189"/>
      <c r="E93" s="338">
        <v>1</v>
      </c>
      <c r="F93" s="338">
        <v>10</v>
      </c>
      <c r="G93" s="339">
        <v>10</v>
      </c>
      <c r="H93" s="337">
        <v>8500</v>
      </c>
      <c r="I93" s="336" t="s">
        <v>203</v>
      </c>
    </row>
    <row r="94" spans="1:9" x14ac:dyDescent="0.35">
      <c r="A94" s="189" t="s">
        <v>73</v>
      </c>
      <c r="B94" s="189"/>
      <c r="C94" s="189"/>
      <c r="D94" s="189"/>
      <c r="E94" s="338">
        <v>2</v>
      </c>
      <c r="F94" s="338">
        <v>11</v>
      </c>
      <c r="G94" s="338">
        <v>11</v>
      </c>
      <c r="H94" s="337">
        <v>9900</v>
      </c>
      <c r="I94" s="336" t="s">
        <v>209</v>
      </c>
    </row>
    <row r="95" spans="1:9" x14ac:dyDescent="0.35">
      <c r="A95" s="189" t="s">
        <v>73</v>
      </c>
      <c r="B95" s="189"/>
      <c r="C95" s="189"/>
      <c r="D95" s="189"/>
      <c r="E95" s="338">
        <v>3</v>
      </c>
      <c r="F95" s="338">
        <v>38</v>
      </c>
      <c r="G95" s="338">
        <v>38</v>
      </c>
      <c r="H95" s="337">
        <v>21788.15</v>
      </c>
      <c r="I95" s="336" t="s">
        <v>256</v>
      </c>
    </row>
    <row r="96" spans="1:9" x14ac:dyDescent="0.35">
      <c r="A96" s="189" t="s">
        <v>73</v>
      </c>
      <c r="B96" s="189"/>
      <c r="C96" s="189"/>
      <c r="D96" s="189"/>
      <c r="E96" s="338">
        <v>3</v>
      </c>
      <c r="F96" s="338">
        <v>1090</v>
      </c>
      <c r="G96" s="339">
        <v>1123</v>
      </c>
      <c r="H96" s="337">
        <v>256666.78</v>
      </c>
      <c r="I96" s="336" t="s">
        <v>217</v>
      </c>
    </row>
    <row r="97" spans="1:9" x14ac:dyDescent="0.35">
      <c r="A97" s="189" t="s">
        <v>73</v>
      </c>
      <c r="B97" s="189"/>
      <c r="C97" s="189"/>
      <c r="D97" s="189"/>
      <c r="E97" s="338">
        <v>3</v>
      </c>
      <c r="F97" s="338">
        <v>18</v>
      </c>
      <c r="G97" s="338">
        <v>18</v>
      </c>
      <c r="H97" s="337">
        <v>16200</v>
      </c>
      <c r="I97" s="336" t="s">
        <v>204</v>
      </c>
    </row>
    <row r="98" spans="1:9" x14ac:dyDescent="0.35">
      <c r="A98" s="189" t="s">
        <v>73</v>
      </c>
      <c r="B98" s="189"/>
      <c r="C98" s="189"/>
      <c r="D98" s="189"/>
      <c r="E98" s="338">
        <v>4</v>
      </c>
      <c r="F98" s="338">
        <v>70</v>
      </c>
      <c r="G98" s="338">
        <v>70</v>
      </c>
      <c r="H98" s="337">
        <v>38780</v>
      </c>
      <c r="I98" s="336" t="s">
        <v>211</v>
      </c>
    </row>
    <row r="99" spans="1:9" x14ac:dyDescent="0.35">
      <c r="A99" s="189" t="s">
        <v>73</v>
      </c>
      <c r="B99" s="189"/>
      <c r="C99" s="189"/>
      <c r="D99" s="189"/>
      <c r="E99" s="338">
        <v>5</v>
      </c>
      <c r="F99" s="338">
        <v>47</v>
      </c>
      <c r="G99" s="338">
        <v>47</v>
      </c>
      <c r="H99" s="337">
        <v>24375</v>
      </c>
      <c r="I99" s="336" t="s">
        <v>213</v>
      </c>
    </row>
    <row r="100" spans="1:9" x14ac:dyDescent="0.35">
      <c r="A100" s="189" t="s">
        <v>73</v>
      </c>
      <c r="B100" s="189"/>
      <c r="C100" s="189"/>
      <c r="D100" s="189"/>
      <c r="E100" s="338">
        <v>6</v>
      </c>
      <c r="F100" s="338">
        <v>37</v>
      </c>
      <c r="G100" s="338">
        <v>37</v>
      </c>
      <c r="H100" s="337">
        <v>19276</v>
      </c>
      <c r="I100" s="336" t="s">
        <v>210</v>
      </c>
    </row>
    <row r="101" spans="1:9" x14ac:dyDescent="0.35">
      <c r="A101" s="189" t="s">
        <v>73</v>
      </c>
      <c r="B101" s="189"/>
      <c r="C101" s="189"/>
      <c r="D101" s="189"/>
      <c r="E101" s="338">
        <v>7</v>
      </c>
      <c r="F101" s="338">
        <v>71</v>
      </c>
      <c r="G101" s="338">
        <v>71</v>
      </c>
      <c r="H101" s="337">
        <v>55380</v>
      </c>
      <c r="I101" s="336" t="s">
        <v>222</v>
      </c>
    </row>
    <row r="102" spans="1:9" x14ac:dyDescent="0.35">
      <c r="A102" s="189" t="s">
        <v>73</v>
      </c>
      <c r="B102" s="189"/>
      <c r="C102" s="189"/>
      <c r="D102" s="189"/>
      <c r="E102" s="338">
        <v>16</v>
      </c>
      <c r="F102" s="338">
        <v>206</v>
      </c>
      <c r="G102" s="338">
        <v>206</v>
      </c>
      <c r="H102" s="337">
        <v>118552.91</v>
      </c>
      <c r="I102" s="336" t="s">
        <v>218</v>
      </c>
    </row>
    <row r="103" spans="1:9" x14ac:dyDescent="0.35">
      <c r="A103" s="189" t="s">
        <v>73</v>
      </c>
      <c r="B103" s="189"/>
      <c r="C103" s="189"/>
      <c r="D103" s="189"/>
      <c r="E103" s="338">
        <v>17</v>
      </c>
      <c r="F103" s="339">
        <v>151</v>
      </c>
      <c r="G103" s="339">
        <v>151</v>
      </c>
      <c r="H103" s="337">
        <v>143906</v>
      </c>
      <c r="I103" s="336" t="s">
        <v>220</v>
      </c>
    </row>
    <row r="104" spans="1:9" x14ac:dyDescent="0.35">
      <c r="A104" s="189" t="s">
        <v>73</v>
      </c>
      <c r="B104" s="189"/>
      <c r="C104" s="189"/>
      <c r="D104" s="189"/>
      <c r="E104" s="338">
        <v>24</v>
      </c>
      <c r="F104" s="338">
        <v>448</v>
      </c>
      <c r="G104" s="338">
        <v>448</v>
      </c>
      <c r="H104" s="337">
        <v>438275.5</v>
      </c>
      <c r="I104" s="336" t="s">
        <v>219</v>
      </c>
    </row>
    <row r="105" spans="1:9" x14ac:dyDescent="0.35">
      <c r="A105" s="189" t="s">
        <v>73</v>
      </c>
      <c r="B105" s="189"/>
      <c r="C105" s="189"/>
      <c r="D105" s="189"/>
      <c r="E105" s="338">
        <v>24</v>
      </c>
      <c r="F105" s="338">
        <v>201</v>
      </c>
      <c r="G105" s="338">
        <v>201</v>
      </c>
      <c r="H105" s="337">
        <v>164820</v>
      </c>
      <c r="I105" s="336" t="s">
        <v>216</v>
      </c>
    </row>
    <row r="106" spans="1:9" x14ac:dyDescent="0.35">
      <c r="A106" s="189" t="s">
        <v>73</v>
      </c>
      <c r="B106" s="189"/>
      <c r="C106" s="189"/>
      <c r="D106" s="189"/>
      <c r="E106" s="338">
        <v>34</v>
      </c>
      <c r="F106" s="338">
        <v>262</v>
      </c>
      <c r="G106" s="338">
        <v>262</v>
      </c>
      <c r="H106" s="337">
        <v>191604.59</v>
      </c>
      <c r="I106" s="336" t="s">
        <v>208</v>
      </c>
    </row>
    <row r="107" spans="1:9" x14ac:dyDescent="0.35">
      <c r="A107" s="189" t="s">
        <v>73</v>
      </c>
      <c r="B107" s="189"/>
      <c r="C107" s="189"/>
      <c r="D107" s="189"/>
      <c r="E107" s="338">
        <v>95</v>
      </c>
      <c r="F107" s="338">
        <v>906</v>
      </c>
      <c r="G107" s="338">
        <v>906</v>
      </c>
      <c r="H107" s="337">
        <v>692587.84</v>
      </c>
      <c r="I107" s="336" t="s">
        <v>215</v>
      </c>
    </row>
    <row r="108" spans="1:9" x14ac:dyDescent="0.35">
      <c r="A108" s="189" t="s">
        <v>73</v>
      </c>
      <c r="B108" s="189"/>
      <c r="C108" s="189"/>
      <c r="D108" s="189"/>
      <c r="E108" s="338">
        <v>413</v>
      </c>
      <c r="F108" s="338">
        <v>4379</v>
      </c>
      <c r="G108" s="339">
        <v>4379</v>
      </c>
      <c r="H108" s="337">
        <v>3020117</v>
      </c>
      <c r="I108" s="336" t="s">
        <v>212</v>
      </c>
    </row>
    <row r="109" spans="1:9" x14ac:dyDescent="0.35">
      <c r="A109" s="336" t="s">
        <v>74</v>
      </c>
      <c r="B109" s="336"/>
      <c r="C109" s="336"/>
      <c r="D109" s="336"/>
      <c r="E109" s="338">
        <v>1</v>
      </c>
      <c r="F109" s="338">
        <v>755</v>
      </c>
      <c r="G109" s="339">
        <v>804</v>
      </c>
      <c r="H109" s="337">
        <v>103459.75</v>
      </c>
      <c r="I109" s="336" t="s">
        <v>235</v>
      </c>
    </row>
    <row r="110" spans="1:9" x14ac:dyDescent="0.35">
      <c r="A110" s="336" t="s">
        <v>74</v>
      </c>
      <c r="B110" s="336"/>
      <c r="C110" s="336"/>
      <c r="D110" s="336"/>
      <c r="E110" s="338">
        <v>1</v>
      </c>
      <c r="F110" s="338">
        <v>740</v>
      </c>
      <c r="G110" s="339">
        <v>743</v>
      </c>
      <c r="H110" s="337">
        <v>100722.15</v>
      </c>
      <c r="I110" s="336" t="s">
        <v>234</v>
      </c>
    </row>
    <row r="111" spans="1:9" x14ac:dyDescent="0.35">
      <c r="A111" s="189" t="s">
        <v>74</v>
      </c>
      <c r="B111" s="189"/>
      <c r="C111" s="189"/>
      <c r="D111" s="189"/>
      <c r="E111" s="338">
        <v>1</v>
      </c>
      <c r="F111" s="338">
        <v>12</v>
      </c>
      <c r="G111" s="339">
        <v>23</v>
      </c>
      <c r="H111" s="337">
        <v>2547</v>
      </c>
      <c r="I111" s="336" t="s">
        <v>233</v>
      </c>
    </row>
    <row r="112" spans="1:9" x14ac:dyDescent="0.35">
      <c r="A112" s="336" t="s">
        <v>74</v>
      </c>
      <c r="B112" s="336"/>
      <c r="C112" s="336"/>
      <c r="D112" s="336"/>
      <c r="E112" s="334">
        <v>1</v>
      </c>
      <c r="F112" s="334">
        <v>296</v>
      </c>
      <c r="G112" s="339">
        <v>296</v>
      </c>
      <c r="H112" s="337">
        <v>77700</v>
      </c>
      <c r="I112" s="336" t="s">
        <v>231</v>
      </c>
    </row>
    <row r="113" spans="1:9" x14ac:dyDescent="0.35">
      <c r="A113" s="189" t="s">
        <v>74</v>
      </c>
      <c r="B113" s="189"/>
      <c r="C113" s="189"/>
      <c r="D113" s="189"/>
      <c r="E113" s="338">
        <v>1</v>
      </c>
      <c r="F113" s="338">
        <v>17</v>
      </c>
      <c r="G113" s="338">
        <v>34</v>
      </c>
      <c r="H113" s="337">
        <v>4523</v>
      </c>
      <c r="I113" s="336" t="s">
        <v>229</v>
      </c>
    </row>
    <row r="114" spans="1:9" x14ac:dyDescent="0.35">
      <c r="A114" s="189" t="s">
        <v>74</v>
      </c>
      <c r="B114" s="189"/>
      <c r="C114" s="189"/>
      <c r="D114" s="189"/>
      <c r="E114" s="338">
        <v>2</v>
      </c>
      <c r="F114" s="338">
        <v>49</v>
      </c>
      <c r="G114" s="338">
        <v>74</v>
      </c>
      <c r="H114" s="337">
        <v>13502</v>
      </c>
      <c r="I114" s="336" t="s">
        <v>227</v>
      </c>
    </row>
    <row r="115" spans="1:9" x14ac:dyDescent="0.35">
      <c r="A115" s="189" t="s">
        <v>74</v>
      </c>
      <c r="B115" s="189"/>
      <c r="C115" s="189"/>
      <c r="D115" s="189"/>
      <c r="E115" s="338">
        <v>1</v>
      </c>
      <c r="F115" s="338">
        <v>9</v>
      </c>
      <c r="G115" s="339">
        <v>18</v>
      </c>
      <c r="H115" s="337">
        <v>1421.4</v>
      </c>
      <c r="I115" s="336" t="s">
        <v>226</v>
      </c>
    </row>
    <row r="116" spans="1:9" x14ac:dyDescent="0.35">
      <c r="A116" s="189" t="s">
        <v>74</v>
      </c>
      <c r="B116" s="189"/>
      <c r="C116" s="189"/>
      <c r="D116" s="189"/>
      <c r="E116" s="338">
        <v>1</v>
      </c>
      <c r="F116" s="338">
        <v>730</v>
      </c>
      <c r="G116" s="339">
        <v>730</v>
      </c>
      <c r="H116" s="337">
        <v>96689.42</v>
      </c>
      <c r="I116" s="336" t="s">
        <v>224</v>
      </c>
    </row>
    <row r="117" spans="1:9" x14ac:dyDescent="0.35">
      <c r="A117" s="336" t="s">
        <v>74</v>
      </c>
      <c r="B117" s="336"/>
      <c r="C117" s="336"/>
      <c r="D117" s="336"/>
      <c r="E117" s="338">
        <v>1</v>
      </c>
      <c r="F117" s="338">
        <v>10</v>
      </c>
      <c r="G117" s="338">
        <v>20</v>
      </c>
      <c r="H117" s="337">
        <v>2129</v>
      </c>
      <c r="I117" s="336" t="s">
        <v>182</v>
      </c>
    </row>
    <row r="118" spans="1:9" x14ac:dyDescent="0.35">
      <c r="A118" s="336" t="s">
        <v>74</v>
      </c>
      <c r="B118" s="336"/>
      <c r="C118" s="336"/>
      <c r="D118" s="336"/>
      <c r="E118" s="334">
        <v>1</v>
      </c>
      <c r="F118" s="334">
        <v>136</v>
      </c>
      <c r="G118" s="339">
        <v>136</v>
      </c>
      <c r="H118" s="337">
        <v>16660</v>
      </c>
      <c r="I118" s="336" t="s">
        <v>179</v>
      </c>
    </row>
    <row r="119" spans="1:9" x14ac:dyDescent="0.35">
      <c r="A119" s="189" t="s">
        <v>74</v>
      </c>
      <c r="B119" s="189"/>
      <c r="C119" s="189"/>
      <c r="D119" s="189"/>
      <c r="E119" s="338">
        <v>1</v>
      </c>
      <c r="F119" s="338">
        <v>14</v>
      </c>
      <c r="G119" s="338">
        <v>98</v>
      </c>
      <c r="H119" s="337">
        <v>418.46</v>
      </c>
      <c r="I119" s="336" t="s">
        <v>190</v>
      </c>
    </row>
    <row r="120" spans="1:9" x14ac:dyDescent="0.35">
      <c r="A120" s="336" t="s">
        <v>74</v>
      </c>
      <c r="B120" s="336"/>
      <c r="C120" s="336"/>
      <c r="D120" s="336"/>
      <c r="E120" s="338">
        <v>2</v>
      </c>
      <c r="F120" s="338">
        <v>808</v>
      </c>
      <c r="G120" s="339">
        <v>814</v>
      </c>
      <c r="H120" s="337">
        <v>126628.97</v>
      </c>
      <c r="I120" s="336" t="s">
        <v>236</v>
      </c>
    </row>
    <row r="121" spans="1:9" x14ac:dyDescent="0.35">
      <c r="A121" s="189" t="s">
        <v>74</v>
      </c>
      <c r="B121" s="189"/>
      <c r="C121" s="189"/>
      <c r="D121" s="189"/>
      <c r="E121" s="338">
        <v>2</v>
      </c>
      <c r="F121" s="338">
        <v>58</v>
      </c>
      <c r="G121" s="338">
        <v>708</v>
      </c>
      <c r="H121" s="337">
        <v>11923.53</v>
      </c>
      <c r="I121" s="336" t="s">
        <v>232</v>
      </c>
    </row>
    <row r="122" spans="1:9" x14ac:dyDescent="0.35">
      <c r="A122" s="336" t="s">
        <v>74</v>
      </c>
      <c r="B122" s="336"/>
      <c r="C122" s="336"/>
      <c r="D122" s="336"/>
      <c r="E122" s="338">
        <v>2</v>
      </c>
      <c r="F122" s="338">
        <v>33</v>
      </c>
      <c r="G122" s="339">
        <v>958</v>
      </c>
      <c r="H122" s="337">
        <v>416775</v>
      </c>
      <c r="I122" s="336" t="s">
        <v>230</v>
      </c>
    </row>
    <row r="123" spans="1:9" x14ac:dyDescent="0.35">
      <c r="A123" s="336" t="s">
        <v>74</v>
      </c>
      <c r="B123" s="336"/>
      <c r="C123" s="336"/>
      <c r="D123" s="336"/>
      <c r="E123" s="338">
        <v>2</v>
      </c>
      <c r="F123" s="338">
        <v>1354</v>
      </c>
      <c r="G123" s="339">
        <v>1372</v>
      </c>
      <c r="H123" s="337">
        <v>376373.36</v>
      </c>
      <c r="I123" s="336" t="s">
        <v>225</v>
      </c>
    </row>
    <row r="124" spans="1:9" x14ac:dyDescent="0.35">
      <c r="A124" s="336" t="s">
        <v>74</v>
      </c>
      <c r="B124" s="336"/>
      <c r="C124" s="336"/>
      <c r="D124" s="336"/>
      <c r="E124" s="338">
        <v>2</v>
      </c>
      <c r="F124" s="338">
        <v>887</v>
      </c>
      <c r="G124" s="339">
        <v>893</v>
      </c>
      <c r="H124" s="337">
        <v>143051.35999999999</v>
      </c>
      <c r="I124" s="336" t="s">
        <v>223</v>
      </c>
    </row>
    <row r="125" spans="1:9" x14ac:dyDescent="0.35">
      <c r="A125" s="336" t="s">
        <v>74</v>
      </c>
      <c r="B125" s="336"/>
      <c r="C125" s="336"/>
      <c r="D125" s="336"/>
      <c r="E125" s="338">
        <v>2</v>
      </c>
      <c r="F125" s="338">
        <v>21</v>
      </c>
      <c r="G125" s="339">
        <v>21</v>
      </c>
      <c r="H125" s="337">
        <v>12531.54</v>
      </c>
      <c r="I125" s="336" t="s">
        <v>181</v>
      </c>
    </row>
    <row r="126" spans="1:9" x14ac:dyDescent="0.35">
      <c r="A126" s="336" t="s">
        <v>74</v>
      </c>
      <c r="B126" s="336"/>
      <c r="C126" s="336"/>
      <c r="D126" s="336"/>
      <c r="E126" s="338">
        <v>2</v>
      </c>
      <c r="F126" s="338">
        <v>1460</v>
      </c>
      <c r="G126" s="339">
        <v>1460</v>
      </c>
      <c r="H126" s="337">
        <v>640161.79</v>
      </c>
      <c r="I126" s="336" t="s">
        <v>175</v>
      </c>
    </row>
    <row r="127" spans="1:9" x14ac:dyDescent="0.35">
      <c r="A127" s="336" t="s">
        <v>74</v>
      </c>
      <c r="B127" s="336"/>
      <c r="C127" s="336"/>
      <c r="D127" s="336"/>
      <c r="E127" s="338">
        <v>2</v>
      </c>
      <c r="F127" s="338">
        <v>930</v>
      </c>
      <c r="G127" s="338">
        <v>930</v>
      </c>
      <c r="H127" s="337">
        <v>251903.2</v>
      </c>
      <c r="I127" s="336" t="s">
        <v>174</v>
      </c>
    </row>
    <row r="128" spans="1:9" x14ac:dyDescent="0.35">
      <c r="A128" s="189" t="s">
        <v>74</v>
      </c>
      <c r="B128" s="189"/>
      <c r="C128" s="189"/>
      <c r="D128" s="189"/>
      <c r="E128" s="338">
        <v>7</v>
      </c>
      <c r="F128" s="338">
        <v>62</v>
      </c>
      <c r="G128" s="338">
        <v>62</v>
      </c>
      <c r="H128" s="337">
        <v>51496.05</v>
      </c>
      <c r="I128" s="336" t="s">
        <v>228</v>
      </c>
    </row>
  </sheetData>
  <autoFilter ref="A3:I3" xr:uid="{00000000-0001-0000-0000-000000000000}"/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6C061-1993-4F18-A407-9F441D334AE4}">
  <dimension ref="C7:O24"/>
  <sheetViews>
    <sheetView zoomScale="110" zoomScaleNormal="110" workbookViewId="0">
      <selection activeCell="I8" sqref="I8:J8"/>
    </sheetView>
  </sheetViews>
  <sheetFormatPr defaultRowHeight="14.5" x14ac:dyDescent="0.35"/>
  <cols>
    <col min="3" max="4" width="9.1796875" style="356"/>
    <col min="5" max="5" width="12" style="356" customWidth="1"/>
    <col min="6" max="6" width="12.453125" style="356" bestFit="1" customWidth="1"/>
    <col min="7" max="7" width="28.7265625" style="356" bestFit="1" customWidth="1"/>
  </cols>
  <sheetData>
    <row r="7" spans="3:15" x14ac:dyDescent="0.35">
      <c r="C7" s="356" t="s">
        <v>355</v>
      </c>
      <c r="D7" s="356" t="s">
        <v>356</v>
      </c>
      <c r="E7" s="356" t="s">
        <v>357</v>
      </c>
      <c r="F7" s="356" t="s">
        <v>358</v>
      </c>
      <c r="G7" s="356" t="s">
        <v>359</v>
      </c>
    </row>
    <row r="8" spans="3:15" x14ac:dyDescent="0.35">
      <c r="C8" s="356">
        <v>100</v>
      </c>
      <c r="D8" s="356">
        <v>5</v>
      </c>
      <c r="E8" s="357">
        <f>D8/C8</f>
        <v>0.05</v>
      </c>
      <c r="F8" s="356">
        <f>D8/C8*1000</f>
        <v>50</v>
      </c>
      <c r="G8" s="356" t="s">
        <v>360</v>
      </c>
      <c r="I8">
        <v>98</v>
      </c>
      <c r="J8">
        <v>99</v>
      </c>
      <c r="N8" t="s">
        <v>364</v>
      </c>
    </row>
    <row r="9" spans="3:15" x14ac:dyDescent="0.35">
      <c r="C9" s="356">
        <v>1000</v>
      </c>
      <c r="D9" s="356">
        <v>5</v>
      </c>
      <c r="E9" s="357">
        <f>D9/C9</f>
        <v>5.0000000000000001E-3</v>
      </c>
      <c r="F9" s="356">
        <f>D9/C9*1000</f>
        <v>5</v>
      </c>
      <c r="G9" s="356" t="s">
        <v>361</v>
      </c>
      <c r="I9" s="358"/>
      <c r="J9" s="361"/>
    </row>
    <row r="10" spans="3:15" x14ac:dyDescent="0.35">
      <c r="I10" s="359"/>
      <c r="J10" s="360"/>
      <c r="N10" s="361"/>
      <c r="O10" s="358"/>
    </row>
    <row r="11" spans="3:15" x14ac:dyDescent="0.35">
      <c r="I11" s="359"/>
      <c r="J11" s="360"/>
      <c r="O11" s="358"/>
    </row>
    <row r="12" spans="3:15" ht="64.5" customHeight="1" x14ac:dyDescent="0.35">
      <c r="C12" s="408" t="s">
        <v>363</v>
      </c>
      <c r="D12" s="408"/>
      <c r="E12" s="408"/>
      <c r="F12" s="408"/>
      <c r="G12" s="408"/>
      <c r="I12" s="359"/>
      <c r="J12" s="360"/>
      <c r="O12" s="358"/>
    </row>
    <row r="13" spans="3:15" x14ac:dyDescent="0.35">
      <c r="J13" s="360"/>
      <c r="O13" s="358"/>
    </row>
    <row r="14" spans="3:15" x14ac:dyDescent="0.35">
      <c r="J14" s="360"/>
      <c r="O14" s="358"/>
    </row>
    <row r="15" spans="3:15" x14ac:dyDescent="0.35">
      <c r="J15" s="360"/>
      <c r="O15" s="358"/>
    </row>
    <row r="16" spans="3:15" x14ac:dyDescent="0.35">
      <c r="J16" s="360"/>
      <c r="O16" s="358"/>
    </row>
    <row r="17" spans="10:15" x14ac:dyDescent="0.35">
      <c r="J17" s="360"/>
      <c r="O17" s="358"/>
    </row>
    <row r="18" spans="10:15" x14ac:dyDescent="0.35">
      <c r="J18" s="360"/>
    </row>
    <row r="19" spans="10:15" x14ac:dyDescent="0.35">
      <c r="J19" s="360"/>
    </row>
    <row r="20" spans="10:15" x14ac:dyDescent="0.35">
      <c r="J20" s="360"/>
    </row>
    <row r="21" spans="10:15" x14ac:dyDescent="0.35">
      <c r="J21" s="360"/>
    </row>
    <row r="22" spans="10:15" x14ac:dyDescent="0.35">
      <c r="J22" s="360"/>
    </row>
    <row r="23" spans="10:15" x14ac:dyDescent="0.35">
      <c r="J23" s="360"/>
    </row>
    <row r="24" spans="10:15" x14ac:dyDescent="0.35">
      <c r="J24" s="360"/>
    </row>
  </sheetData>
  <mergeCells count="1">
    <mergeCell ref="C12:G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A5B8D-A839-44B7-A518-45EA55DEBFFD}">
  <sheetPr>
    <tabColor theme="1" tint="0.499984740745262"/>
  </sheetPr>
  <dimension ref="A1:M28"/>
  <sheetViews>
    <sheetView showGridLines="0" showRuler="0" zoomScaleNormal="100" zoomScaleSheetLayoutView="100" zoomScalePageLayoutView="90" workbookViewId="0">
      <selection activeCell="A25" sqref="A25:XFD25"/>
    </sheetView>
  </sheetViews>
  <sheetFormatPr defaultColWidth="8.81640625" defaultRowHeight="13" x14ac:dyDescent="0.35"/>
  <cols>
    <col min="1" max="1" width="18.54296875" style="1" customWidth="1"/>
    <col min="2" max="3" width="11.453125" style="1" customWidth="1"/>
    <col min="4" max="4" width="11.81640625" style="1" customWidth="1"/>
    <col min="5" max="5" width="10.453125" style="1" customWidth="1"/>
    <col min="6" max="7" width="17.1796875" style="1" customWidth="1"/>
    <col min="8" max="8" width="3.81640625" style="1" customWidth="1"/>
    <col min="9" max="11" width="13.1796875" style="1" customWidth="1"/>
    <col min="12" max="12" width="11.453125" style="1" customWidth="1"/>
    <col min="13" max="16384" width="8.81640625" style="1"/>
  </cols>
  <sheetData>
    <row r="1" spans="1:13" ht="15.5" x14ac:dyDescent="0.35">
      <c r="A1" s="278" t="s">
        <v>307</v>
      </c>
    </row>
    <row r="2" spans="1:13" ht="29" x14ac:dyDescent="0.35">
      <c r="B2" s="240"/>
      <c r="C2" s="240"/>
      <c r="D2" s="241" t="s">
        <v>75</v>
      </c>
      <c r="E2" s="242" t="s">
        <v>303</v>
      </c>
      <c r="F2" s="241" t="s">
        <v>63</v>
      </c>
      <c r="G2" s="243" t="s">
        <v>304</v>
      </c>
      <c r="H2" s="243"/>
    </row>
    <row r="3" spans="1:13" ht="14.5" x14ac:dyDescent="0.35">
      <c r="B3" s="240"/>
      <c r="C3" s="244" t="s">
        <v>287</v>
      </c>
      <c r="D3" s="245">
        <v>4504</v>
      </c>
      <c r="E3" s="246">
        <v>64174</v>
      </c>
      <c r="F3" s="246">
        <v>1958992</v>
      </c>
      <c r="G3" s="247">
        <v>37540739.549999997</v>
      </c>
      <c r="H3" s="247"/>
    </row>
    <row r="4" spans="1:13" ht="14.5" x14ac:dyDescent="0.35">
      <c r="B4" s="240"/>
      <c r="C4" s="282" t="s">
        <v>309</v>
      </c>
      <c r="D4" s="248"/>
      <c r="E4" s="249">
        <v>53562</v>
      </c>
      <c r="F4" s="283">
        <v>190423</v>
      </c>
      <c r="G4" s="238">
        <v>8991032.1099990867</v>
      </c>
      <c r="H4" s="250"/>
    </row>
    <row r="7" spans="1:13" ht="18.5" x14ac:dyDescent="0.35">
      <c r="A7" s="251"/>
      <c r="B7"/>
      <c r="C7" s="225"/>
      <c r="D7" s="226"/>
      <c r="E7" s="226"/>
      <c r="F7" s="409" t="s">
        <v>305</v>
      </c>
      <c r="G7" s="409"/>
      <c r="H7" s="227"/>
      <c r="I7" s="410" t="s">
        <v>288</v>
      </c>
      <c r="J7" s="410"/>
      <c r="K7" s="410"/>
    </row>
    <row r="8" spans="1:13" ht="15" customHeight="1" x14ac:dyDescent="0.35">
      <c r="A8" s="274"/>
      <c r="B8" s="275"/>
      <c r="C8" s="262" t="s">
        <v>289</v>
      </c>
      <c r="D8" s="263" t="s">
        <v>290</v>
      </c>
      <c r="E8" s="263" t="s">
        <v>291</v>
      </c>
      <c r="F8" s="263" t="s">
        <v>292</v>
      </c>
      <c r="G8" s="263" t="s">
        <v>293</v>
      </c>
      <c r="H8" s="258"/>
      <c r="I8" s="228" t="s">
        <v>294</v>
      </c>
      <c r="J8" s="228" t="s">
        <v>292</v>
      </c>
      <c r="K8" s="229" t="s">
        <v>293</v>
      </c>
      <c r="L8"/>
      <c r="M8"/>
    </row>
    <row r="9" spans="1:13" ht="14.5" x14ac:dyDescent="0.35">
      <c r="A9" s="266"/>
      <c r="B9" s="267" t="s">
        <v>295</v>
      </c>
      <c r="C9" s="268">
        <v>64174</v>
      </c>
      <c r="D9" s="269"/>
      <c r="E9" s="270">
        <f>D9/C9</f>
        <v>0</v>
      </c>
      <c r="F9" s="271" t="s">
        <v>296</v>
      </c>
      <c r="G9" s="271" t="s">
        <v>297</v>
      </c>
      <c r="H9" s="259"/>
      <c r="I9" s="256">
        <f>G3</f>
        <v>37540739.549999997</v>
      </c>
      <c r="J9" s="256">
        <f>I9*0.0069</f>
        <v>259031.10289499999</v>
      </c>
      <c r="K9" s="280">
        <f>I9*0.009</f>
        <v>337866.65594999993</v>
      </c>
      <c r="L9"/>
      <c r="M9"/>
    </row>
    <row r="10" spans="1:13" ht="14.5" x14ac:dyDescent="0.35">
      <c r="A10" s="264"/>
      <c r="B10" s="279" t="s">
        <v>308</v>
      </c>
      <c r="C10" s="268">
        <v>53562</v>
      </c>
      <c r="D10" s="269"/>
      <c r="E10" s="270">
        <f>D10/C10</f>
        <v>0</v>
      </c>
      <c r="F10" s="272" t="s">
        <v>298</v>
      </c>
      <c r="G10" s="273" t="s">
        <v>299</v>
      </c>
      <c r="H10" s="260"/>
      <c r="I10" s="257">
        <v>8991032.1099990867</v>
      </c>
      <c r="J10" s="257">
        <f>I10*0.0335</f>
        <v>301199.57568496943</v>
      </c>
      <c r="K10" s="281">
        <f>I10*0.0441</f>
        <v>396504.5160509597</v>
      </c>
      <c r="L10" s="227"/>
    </row>
    <row r="11" spans="1:13" ht="14.5" x14ac:dyDescent="0.35">
      <c r="A11" s="276"/>
      <c r="B11" s="277"/>
      <c r="C11" s="233"/>
      <c r="D11" s="234">
        <v>2324</v>
      </c>
      <c r="E11" s="236">
        <f>D11/C10</f>
        <v>4.3388969792016729E-2</v>
      </c>
      <c r="F11" s="252" t="s">
        <v>300</v>
      </c>
      <c r="G11" s="254"/>
      <c r="H11" s="260"/>
      <c r="I11" s="257"/>
      <c r="J11" s="257">
        <f>I10*0.02</f>
        <v>179820.64219998172</v>
      </c>
      <c r="K11" s="281"/>
      <c r="L11" s="226"/>
    </row>
    <row r="12" spans="1:13" ht="14.5" x14ac:dyDescent="0.35">
      <c r="A12" s="264"/>
      <c r="B12" s="265"/>
      <c r="C12" s="230"/>
      <c r="D12" s="231">
        <v>1803</v>
      </c>
      <c r="E12" s="232">
        <f>D12/C10</f>
        <v>3.3661924498711776E-2</v>
      </c>
      <c r="F12" s="255"/>
      <c r="G12" s="253" t="s">
        <v>301</v>
      </c>
      <c r="H12" s="260"/>
      <c r="I12" s="256"/>
      <c r="J12" s="256"/>
      <c r="K12" s="280">
        <f>I10*0.03</f>
        <v>269730.96329997259</v>
      </c>
      <c r="L12"/>
    </row>
    <row r="13" spans="1:13" ht="14.5" x14ac:dyDescent="0.35">
      <c r="A13"/>
      <c r="B13"/>
      <c r="C13" s="261" t="s">
        <v>302</v>
      </c>
      <c r="D13"/>
      <c r="E13"/>
      <c r="F13"/>
      <c r="G13"/>
      <c r="H13"/>
      <c r="I13"/>
      <c r="J13"/>
      <c r="K13"/>
      <c r="L13" s="235"/>
    </row>
    <row r="14" spans="1:13" ht="14.5" x14ac:dyDescent="0.35">
      <c r="A14"/>
      <c r="B14"/>
      <c r="C14"/>
      <c r="D14"/>
      <c r="E14"/>
      <c r="F14"/>
      <c r="G14"/>
      <c r="H14"/>
      <c r="I14"/>
      <c r="J14"/>
      <c r="K14"/>
      <c r="L14" s="235"/>
    </row>
    <row r="15" spans="1:13" ht="14.5" x14ac:dyDescent="0.35">
      <c r="A15"/>
      <c r="B15"/>
      <c r="C15"/>
      <c r="D15"/>
      <c r="E15" s="237"/>
      <c r="F15" s="238"/>
      <c r="L15" s="235"/>
    </row>
    <row r="16" spans="1:13" ht="15.5" x14ac:dyDescent="0.35">
      <c r="A16" s="278" t="s">
        <v>306</v>
      </c>
      <c r="B16" s="239"/>
      <c r="C16"/>
      <c r="D16"/>
      <c r="E16" s="237"/>
      <c r="F16" s="238"/>
      <c r="L16"/>
    </row>
    <row r="17" spans="1:12" ht="29" x14ac:dyDescent="0.35">
      <c r="B17" s="240"/>
      <c r="C17" s="240"/>
      <c r="D17" s="241" t="s">
        <v>75</v>
      </c>
      <c r="E17" s="242" t="s">
        <v>303</v>
      </c>
      <c r="F17" s="241" t="s">
        <v>63</v>
      </c>
      <c r="G17" s="243" t="s">
        <v>304</v>
      </c>
      <c r="H17" s="243"/>
      <c r="L17"/>
    </row>
    <row r="18" spans="1:12" ht="14.5" x14ac:dyDescent="0.35">
      <c r="B18" s="240"/>
      <c r="C18" s="244" t="s">
        <v>287</v>
      </c>
      <c r="D18" s="245">
        <v>3788</v>
      </c>
      <c r="E18" s="246">
        <v>62753</v>
      </c>
      <c r="F18" s="246">
        <v>1940591</v>
      </c>
      <c r="G18" s="247">
        <v>29864818.369999997</v>
      </c>
      <c r="H18" s="247"/>
      <c r="L18"/>
    </row>
    <row r="19" spans="1:12" ht="14.5" x14ac:dyDescent="0.35">
      <c r="B19" s="240"/>
      <c r="C19" s="282" t="s">
        <v>309</v>
      </c>
      <c r="D19" s="248"/>
      <c r="E19" s="249"/>
      <c r="F19" s="249"/>
      <c r="G19" s="250"/>
      <c r="H19" s="250"/>
      <c r="L19"/>
    </row>
    <row r="20" spans="1:12" ht="14.5" x14ac:dyDescent="0.35">
      <c r="B20" s="240"/>
      <c r="C20" s="248"/>
      <c r="D20" s="248"/>
      <c r="E20" s="249"/>
      <c r="F20" s="249"/>
      <c r="G20" s="250"/>
      <c r="H20" s="250"/>
      <c r="L20"/>
    </row>
    <row r="21" spans="1:12" ht="14.5" x14ac:dyDescent="0.35">
      <c r="L21"/>
    </row>
    <row r="22" spans="1:12" ht="18.5" x14ac:dyDescent="0.35">
      <c r="A22" s="251"/>
      <c r="B22"/>
      <c r="C22" s="225"/>
      <c r="D22" s="226"/>
      <c r="E22" s="226"/>
      <c r="F22" s="409" t="s">
        <v>305</v>
      </c>
      <c r="G22" s="409"/>
      <c r="H22" s="227"/>
      <c r="I22" s="410" t="s">
        <v>288</v>
      </c>
      <c r="J22" s="410"/>
      <c r="K22" s="410"/>
      <c r="L22"/>
    </row>
    <row r="23" spans="1:12" ht="39.5" x14ac:dyDescent="0.35">
      <c r="A23" s="274"/>
      <c r="B23" s="275"/>
      <c r="C23" s="262" t="s">
        <v>289</v>
      </c>
      <c r="D23" s="263" t="s">
        <v>290</v>
      </c>
      <c r="E23" s="263" t="s">
        <v>291</v>
      </c>
      <c r="F23" s="263" t="s">
        <v>292</v>
      </c>
      <c r="G23" s="263" t="s">
        <v>293</v>
      </c>
      <c r="H23" s="258"/>
      <c r="I23" s="228" t="s">
        <v>294</v>
      </c>
      <c r="J23" s="228" t="s">
        <v>292</v>
      </c>
      <c r="K23" s="229" t="s">
        <v>293</v>
      </c>
    </row>
    <row r="24" spans="1:12" ht="14.5" x14ac:dyDescent="0.35">
      <c r="A24" s="266"/>
      <c r="B24" s="267" t="s">
        <v>295</v>
      </c>
      <c r="C24" s="268">
        <f>E18</f>
        <v>62753</v>
      </c>
      <c r="D24" s="269"/>
      <c r="E24" s="270">
        <f>D24/C24</f>
        <v>0</v>
      </c>
      <c r="F24" s="271" t="s">
        <v>296</v>
      </c>
      <c r="G24" s="271" t="s">
        <v>297</v>
      </c>
      <c r="H24" s="259"/>
      <c r="I24" s="256">
        <f>G18</f>
        <v>29864818.369999997</v>
      </c>
      <c r="J24" s="256">
        <f>I24*0.0069</f>
        <v>206067.24675299998</v>
      </c>
      <c r="K24" s="280">
        <f>I24*0.009</f>
        <v>268783.36532999994</v>
      </c>
    </row>
    <row r="25" spans="1:12" ht="14.5" x14ac:dyDescent="0.35">
      <c r="A25" s="264"/>
      <c r="B25" s="279" t="s">
        <v>308</v>
      </c>
      <c r="C25" s="268">
        <v>53562</v>
      </c>
      <c r="D25" s="269"/>
      <c r="E25" s="270">
        <f>D25/C25</f>
        <v>0</v>
      </c>
      <c r="F25" s="272" t="s">
        <v>298</v>
      </c>
      <c r="G25" s="273" t="s">
        <v>299</v>
      </c>
      <c r="H25" s="260"/>
      <c r="I25" s="257">
        <v>8991032.1099990867</v>
      </c>
      <c r="J25" s="257">
        <f>I25*0.0335</f>
        <v>301199.57568496943</v>
      </c>
      <c r="K25" s="281">
        <f>I25*0.0441</f>
        <v>396504.5160509597</v>
      </c>
    </row>
    <row r="26" spans="1:12" ht="14.5" x14ac:dyDescent="0.35">
      <c r="A26" s="276"/>
      <c r="B26" s="277"/>
      <c r="C26" s="233"/>
      <c r="D26" s="234">
        <v>2324</v>
      </c>
      <c r="E26" s="236">
        <f>D26/C25</f>
        <v>4.3388969792016729E-2</v>
      </c>
      <c r="F26" s="252" t="s">
        <v>300</v>
      </c>
      <c r="G26" s="254"/>
      <c r="H26" s="260"/>
      <c r="I26" s="257"/>
      <c r="J26" s="257">
        <f>I25*0.02</f>
        <v>179820.64219998172</v>
      </c>
      <c r="K26" s="281"/>
    </row>
    <row r="27" spans="1:12" ht="14.5" x14ac:dyDescent="0.35">
      <c r="A27" s="264"/>
      <c r="B27" s="265"/>
      <c r="C27" s="230"/>
      <c r="D27" s="231">
        <v>1803</v>
      </c>
      <c r="E27" s="232">
        <f>D27/C25</f>
        <v>3.3661924498711776E-2</v>
      </c>
      <c r="F27" s="255"/>
      <c r="G27" s="253" t="s">
        <v>301</v>
      </c>
      <c r="H27" s="260"/>
      <c r="I27" s="256"/>
      <c r="J27" s="256"/>
      <c r="K27" s="280">
        <f>I25*0.03</f>
        <v>269730.96329997259</v>
      </c>
    </row>
    <row r="28" spans="1:12" ht="14.5" x14ac:dyDescent="0.35">
      <c r="A28"/>
      <c r="B28"/>
      <c r="C28" s="261" t="s">
        <v>302</v>
      </c>
      <c r="D28"/>
      <c r="E28"/>
      <c r="F28"/>
      <c r="G28"/>
      <c r="H28"/>
      <c r="I28"/>
      <c r="J28"/>
      <c r="K28"/>
    </row>
  </sheetData>
  <mergeCells count="4">
    <mergeCell ref="F7:G7"/>
    <mergeCell ref="I7:K7"/>
    <mergeCell ref="F22:G22"/>
    <mergeCell ref="I22:K22"/>
  </mergeCells>
  <phoneticPr fontId="43" type="noConversion"/>
  <pageMargins left="0.25" right="0.25" top="0.25" bottom="0.25" header="0" footer="0"/>
  <pageSetup scale="69" fitToWidth="3" orientation="landscape" r:id="rId1"/>
  <headerFooter>
    <oddHeader>&amp;LBABH MEV Risk Assessment&amp;RCorporate Compliance Committee</oddHeader>
    <oddFooter>Page &amp;P&amp;R&amp;F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Next Steps</vt:lpstr>
      <vt:lpstr>Risk Points</vt:lpstr>
      <vt:lpstr>Sampling Frames</vt:lpstr>
      <vt:lpstr>FY22 Claims-w totals</vt:lpstr>
      <vt:lpstr>Convert to Ratio</vt:lpstr>
      <vt:lpstr>Generalizability</vt:lpstr>
      <vt:lpstr>'Risk Points'!Print_Area</vt:lpstr>
    </vt:vector>
  </TitlesOfParts>
  <Company>Bay Arenac Behavioral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Pinter</dc:creator>
  <cp:lastModifiedBy>Sarah Holsinger</cp:lastModifiedBy>
  <cp:lastPrinted>2022-10-25T05:12:53Z</cp:lastPrinted>
  <dcterms:created xsi:type="dcterms:W3CDTF">2020-06-12T13:53:57Z</dcterms:created>
  <dcterms:modified xsi:type="dcterms:W3CDTF">2023-08-09T14:41:00Z</dcterms:modified>
</cp:coreProperties>
</file>